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'!$C$1:$AC$115</definedName>
  </definedNames>
  <calcPr calcId="152511" iterate="1"/>
</workbook>
</file>

<file path=xl/calcChain.xml><?xml version="1.0" encoding="utf-8"?>
<calcChain xmlns="http://schemas.openxmlformats.org/spreadsheetml/2006/main">
  <c r="AB98" i="1" l="1"/>
  <c r="AB70" i="1"/>
  <c r="AD70" i="1"/>
  <c r="AB105" i="1"/>
  <c r="AB104" i="1"/>
  <c r="AB103" i="1"/>
  <c r="AA47" i="1"/>
  <c r="Z47" i="1"/>
  <c r="AA42" i="1"/>
  <c r="Z42" i="1"/>
  <c r="AA33" i="1"/>
  <c r="Z33" i="1"/>
  <c r="AA29" i="1"/>
  <c r="Z29" i="1"/>
  <c r="V111" i="1"/>
  <c r="AB111" i="1" s="1"/>
  <c r="AA51" i="1"/>
  <c r="Z51" i="1"/>
  <c r="Y51" i="1"/>
  <c r="X51" i="1"/>
  <c r="Y47" i="1"/>
  <c r="X47" i="1"/>
  <c r="Y42" i="1"/>
  <c r="X42" i="1"/>
  <c r="Y33" i="1"/>
  <c r="X33" i="1"/>
  <c r="Y29" i="1"/>
  <c r="X29" i="1"/>
  <c r="W42" i="1"/>
  <c r="W47" i="1"/>
  <c r="W51" i="1"/>
  <c r="W33" i="1"/>
  <c r="W29" i="1"/>
  <c r="V69" i="1"/>
  <c r="V66" i="1" s="1"/>
  <c r="V47" i="1"/>
  <c r="V42" i="1"/>
  <c r="V33" i="1"/>
  <c r="V29" i="1"/>
  <c r="AB64" i="1"/>
  <c r="AB52" i="1"/>
  <c r="Y66" i="1"/>
  <c r="X66" i="1"/>
  <c r="AB49" i="1"/>
  <c r="V94" i="1"/>
  <c r="Z66" i="1"/>
  <c r="AA66" i="1"/>
  <c r="AB85" i="1"/>
  <c r="AB84" i="1"/>
  <c r="AB83" i="1"/>
  <c r="V55" i="1"/>
  <c r="AB19" i="1"/>
  <c r="W107" i="1"/>
  <c r="X107" i="1"/>
  <c r="Y107" i="1"/>
  <c r="Z107" i="1"/>
  <c r="AA107" i="1"/>
  <c r="X94" i="1"/>
  <c r="AB94" i="1" s="1"/>
  <c r="Y94" i="1"/>
  <c r="Z94" i="1"/>
  <c r="AA94" i="1"/>
  <c r="AB32" i="1"/>
  <c r="AB30" i="1"/>
  <c r="AB27" i="1"/>
  <c r="AB114" i="1"/>
  <c r="AB100" i="1"/>
  <c r="AB73" i="1"/>
  <c r="AB71" i="1"/>
  <c r="AB62" i="1"/>
  <c r="AB44" i="1"/>
  <c r="AB31" i="1"/>
  <c r="AB63" i="1"/>
  <c r="AB37" i="1"/>
  <c r="AB36" i="1"/>
  <c r="X55" i="1"/>
  <c r="Y55" i="1"/>
  <c r="Z55" i="1"/>
  <c r="AA55" i="1"/>
  <c r="W55" i="1"/>
  <c r="AB28" i="1"/>
  <c r="AB79" i="1"/>
  <c r="AB91" i="1"/>
  <c r="AB81" i="1"/>
  <c r="AB77" i="1"/>
  <c r="AB68" i="1"/>
  <c r="AB59" i="1"/>
  <c r="AB58" i="1"/>
  <c r="AB56" i="1"/>
  <c r="AB48" i="1"/>
  <c r="AB75" i="1"/>
  <c r="AB57" i="1"/>
  <c r="AB35" i="1"/>
  <c r="AB34" i="1"/>
  <c r="AB109" i="1"/>
  <c r="AB50" i="1"/>
  <c r="Y93" i="1" l="1"/>
  <c r="X93" i="1"/>
  <c r="AA26" i="1"/>
  <c r="AA93" i="1"/>
  <c r="Z26" i="1"/>
  <c r="Z93" i="1"/>
  <c r="Y26" i="1"/>
  <c r="Y40" i="1"/>
  <c r="AB55" i="1"/>
  <c r="AB47" i="1"/>
  <c r="X40" i="1"/>
  <c r="AB29" i="1"/>
  <c r="AB51" i="1"/>
  <c r="Z40" i="1"/>
  <c r="Z25" i="1" s="1"/>
  <c r="V40" i="1"/>
  <c r="W26" i="1"/>
  <c r="W40" i="1"/>
  <c r="AA40" i="1"/>
  <c r="AB69" i="1"/>
  <c r="AB66" i="1" s="1"/>
  <c r="X26" i="1"/>
  <c r="AB107" i="1"/>
  <c r="V107" i="1"/>
  <c r="V93" i="1" s="1"/>
  <c r="AB93" i="1" s="1"/>
  <c r="W66" i="1"/>
  <c r="AB33" i="1"/>
  <c r="V26" i="1"/>
  <c r="AB42" i="1"/>
  <c r="W25" i="1" l="1"/>
  <c r="AA25" i="1"/>
  <c r="AA17" i="1" s="1"/>
  <c r="Y25" i="1"/>
  <c r="Y17" i="1" s="1"/>
  <c r="Z17" i="1"/>
  <c r="AB40" i="1"/>
  <c r="X25" i="1"/>
  <c r="X17" i="1" s="1"/>
  <c r="V25" i="1"/>
  <c r="V17" i="1" s="1"/>
  <c r="AB26" i="1"/>
  <c r="AB17" i="1" l="1"/>
  <c r="AB25" i="1"/>
</calcChain>
</file>

<file path=xl/sharedStrings.xml><?xml version="1.0" encoding="utf-8"?>
<sst xmlns="http://schemas.openxmlformats.org/spreadsheetml/2006/main" count="228" uniqueCount="143">
  <si>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</si>
  <si>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</si>
  <si>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</si>
  <si>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</si>
  <si>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</si>
  <si>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</si>
  <si>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</si>
  <si>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</si>
  <si>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</si>
  <si>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</si>
  <si>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</si>
  <si>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</si>
  <si>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</si>
  <si>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</si>
  <si>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</si>
  <si>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</si>
  <si>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</si>
  <si>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</si>
  <si>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</si>
  <si>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</si>
  <si>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</si>
  <si>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</si>
  <si>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</si>
  <si>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</si>
  <si>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</si>
  <si>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</si>
  <si>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</si>
  <si>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15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</si>
  <si>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</si>
  <si>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</si>
  <si>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</si>
  <si>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</si>
  <si>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</si>
  <si>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</si>
  <si>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</si>
  <si>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120</t>
  </si>
  <si>
    <t>да - 1/
нет - 0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</si>
  <si>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</si>
  <si>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>Мероприятие 4.07</t>
    </r>
    <r>
      <rPr>
        <sz val="14"/>
        <rFont val="Times New Roman"/>
        <family val="1"/>
        <charset val="204"/>
      </rPr>
      <t xml:space="preserve"> «Передача в муниципальную собственность бывшего Дома офицеров в поселке Мамулино (ул. Дружинная), проведение ремонтных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</si>
  <si>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филиалов»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</si>
  <si>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вновь открытых муниципальных музеев»</t>
    </r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</si>
  <si>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</si>
  <si>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</si>
  <si>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</si>
  <si>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</si>
  <si>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</si>
  <si>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</si>
  <si>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</si>
  <si>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r>
      <rPr>
        <b/>
        <sz val="14"/>
        <rFont val="Times New Roman"/>
        <family val="1"/>
        <charset val="204"/>
      </rPr>
      <t xml:space="preserve">Мероприятие 4.09 </t>
    </r>
    <r>
      <rPr>
        <sz val="14"/>
        <rFont val="Times New Roman"/>
        <family val="1"/>
        <charset val="204"/>
      </rPr>
      <t>«Открытие муниципального музея»</t>
    </r>
  </si>
  <si>
    <t>А</t>
  </si>
  <si>
    <t>клубами</t>
  </si>
  <si>
    <t>«Приложение 1</t>
  </si>
  <si>
    <t>».</t>
  </si>
  <si>
    <t>человеко-час</t>
  </si>
  <si>
    <t>библиотеками</t>
  </si>
  <si>
    <t>1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</si>
  <si>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</si>
  <si>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</si>
  <si>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</si>
  <si>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</si>
  <si>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</si>
  <si>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</si>
  <si>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</si>
  <si>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</si>
  <si>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</si>
  <si>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библиотечных фондов»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</si>
  <si>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</si>
  <si>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</si>
  <si>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</si>
  <si>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</si>
  <si>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</si>
  <si>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</si>
  <si>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</si>
  <si>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</si>
  <si>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</si>
  <si>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Мероприятие 2.03 </t>
    </r>
    <r>
      <rPr>
        <sz val="14"/>
        <rFont val="Times New Roman"/>
        <family val="1"/>
        <charset val="204"/>
      </rPr>
      <t>«Обеспечение деятельности профессионального хореографического коллектива»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</si>
  <si>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концертных программ в год»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</si>
  <si>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</si>
  <si>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</si>
  <si>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</si>
  <si>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</si>
  <si>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</si>
  <si>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</si>
  <si>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</si>
  <si>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</si>
  <si>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</si>
  <si>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</si>
  <si>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</si>
  <si>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</si>
  <si>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</si>
  <si>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</si>
  <si>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</si>
  <si>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</si>
  <si>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</si>
  <si>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</si>
  <si>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учреждений»</t>
    </r>
  </si>
  <si>
    <r>
      <rPr>
        <b/>
        <sz val="14"/>
        <rFont val="Times New Roman"/>
        <family val="1"/>
        <charset val="204"/>
      </rPr>
      <t xml:space="preserve">Мероприятие 4.08 </t>
    </r>
    <r>
      <rPr>
        <sz val="14"/>
        <rFont val="Times New Roman"/>
        <family val="1"/>
        <charset val="204"/>
      </rPr>
      <t>«Создание культурно-образовательных центров в микрорайоне «Юность», микрорайоне «Южный»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</si>
  <si>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вновь открытых учреждений»
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</si>
  <si>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</si>
  <si>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</si>
  <si>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</si>
  <si>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</si>
  <si>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</si>
  <si>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</si>
  <si>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</si>
  <si>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</si>
  <si>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</si>
  <si>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</si>
  <si>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</si>
  <si>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</si>
  <si>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</si>
  <si>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</si>
  <si>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</si>
  <si>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</si>
  <si>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</si>
  <si>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</si>
  <si>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</si>
  <si>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rPr>
        <b/>
        <sz val="14"/>
        <rFont val="Times New Roman"/>
        <family val="1"/>
        <charset val="204"/>
      </rPr>
      <t xml:space="preserve">Мероприятие 4.10 </t>
    </r>
    <r>
      <rPr>
        <sz val="14"/>
        <rFont val="Times New Roman"/>
        <family val="1"/>
        <charset val="204"/>
      </rPr>
      <t xml:space="preserve">«Создание филиалов МБУ ДО "Художественная школа им. В.А. Серова" в Центральном, Заволжском и Московском районах»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</si>
  <si>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</si>
  <si>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</si>
  <si>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</si>
  <si>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</si>
  <si>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</si>
  <si>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</si>
  <si>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</si>
  <si>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</si>
  <si>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</si>
  <si>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</si>
  <si>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</si>
  <si>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</si>
  <si>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</si>
  <si>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</si>
  <si>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</si>
  <si>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</si>
  <si>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</si>
  <si>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</si>
  <si>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</si>
  <si>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</si>
  <si>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</si>
  <si>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</si>
  <si>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 xml:space="preserve">И.о. начальника управления по культуре, спорту и делам 
молодежи администрации города Твери </t>
  </si>
  <si>
    <t>Е.И. Петров</t>
  </si>
  <si>
    <t>Приложение 3                                                     
к постановлению Администрации города Твери 
от «11» августа  2022 № 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</si>
</sst>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4" fontId="18" fillId="2" borderId="0" xfId="0" applyNumberFormat="1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164" fontId="18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19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49" fontId="7" fillId="2" borderId="0" xfId="0" applyNumberFormat="1" applyFont="1" applyFill="1" applyBorder="1" applyAlignment="1">
      <alignment vertical="top" wrapText="1"/>
    </xf>
    <xf numFmtId="0" fontId="4" fillId="2" borderId="15" xfId="0" applyFont="1" applyFill="1" applyBorder="1"/>
    <xf numFmtId="0" fontId="4" fillId="2" borderId="14" xfId="0" applyFont="1" applyFill="1" applyBorder="1"/>
    <xf numFmtId="0" fontId="8" fillId="2" borderId="4" xfId="0" applyNumberFormat="1" applyFont="1" applyFill="1" applyBorder="1" applyAlignment="1">
      <alignment vertical="top" wrapText="1"/>
    </xf>
    <xf numFmtId="1" fontId="4" fillId="2" borderId="0" xfId="0" applyNumberFormat="1" applyFont="1" applyFill="1" applyBorder="1"/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5" fillId="2" borderId="2" xfId="0" applyFont="1" applyFill="1" applyBorder="1"/>
    <xf numFmtId="0" fontId="15" fillId="2" borderId="0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4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92"/>
  <sheetViews>
    <sheetView tabSelected="1" view="pageBreakPreview" topLeftCell="C1" zoomScale="90" zoomScaleNormal="66" zoomScaleSheetLayoutView="90" zoomScalePageLayoutView="60" workbookViewId="0">
      <selection activeCell="Y1" sqref="Y1:AC4"/>
    </sheetView>
  </sheetViews>
  <sheetFormatPr defaultColWidth="9.140625" defaultRowHeight="15" x14ac:dyDescent="0.25"/>
  <cols>
    <col min="1" max="1" width="26.5703125" style="139" hidden="1" customWidth="1"/>
    <col min="2" max="2" width="12.140625" style="139" hidden="1" customWidth="1"/>
    <col min="3" max="19" width="4.5703125" style="139" customWidth="1"/>
    <col min="20" max="20" width="79.85546875" style="70" customWidth="1"/>
    <col min="21" max="21" width="15.28515625" style="70" customWidth="1"/>
    <col min="22" max="22" width="14.42578125" style="70" customWidth="1"/>
    <col min="23" max="23" width="15.42578125" style="70" customWidth="1"/>
    <col min="24" max="24" width="14.42578125" style="70" customWidth="1"/>
    <col min="25" max="25" width="14.85546875" style="70" customWidth="1"/>
    <col min="26" max="26" width="14.7109375" style="70" customWidth="1"/>
    <col min="27" max="27" width="16.5703125" style="70" customWidth="1"/>
    <col min="28" max="28" width="16.42578125" style="70" customWidth="1"/>
    <col min="29" max="29" width="13.85546875" style="70" customWidth="1"/>
    <col min="30" max="30" width="59.5703125" style="70" customWidth="1"/>
    <col min="31" max="31" width="9.140625" style="70"/>
    <col min="32" max="32" width="30.42578125" style="70" customWidth="1"/>
    <col min="33" max="33" width="27.85546875" style="70" customWidth="1"/>
    <col min="34" max="16384" width="9.140625" style="70"/>
  </cols>
  <sheetData>
    <row r="1" spans="1:211" s="81" customFormat="1" ht="24.75" customHeight="1" x14ac:dyDescent="0.35">
      <c r="A1" s="79"/>
      <c r="B1" s="79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55"/>
      <c r="V1" s="55"/>
      <c r="W1" s="55"/>
      <c r="X1" s="80"/>
      <c r="Y1" s="153" t="s">
        <v>142</v>
      </c>
      <c r="Z1" s="153"/>
      <c r="AA1" s="153"/>
      <c r="AB1" s="153"/>
      <c r="AC1" s="153"/>
    </row>
    <row r="2" spans="1:211" s="81" customFormat="1" ht="24.75" customHeight="1" x14ac:dyDescent="0.35">
      <c r="A2" s="79"/>
      <c r="B2" s="7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55"/>
      <c r="V2" s="55"/>
      <c r="W2" s="55"/>
      <c r="X2" s="80"/>
      <c r="Y2" s="153"/>
      <c r="Z2" s="153"/>
      <c r="AA2" s="153"/>
      <c r="AB2" s="153"/>
      <c r="AC2" s="153"/>
    </row>
    <row r="3" spans="1:211" s="81" customFormat="1" ht="24.75" customHeight="1" x14ac:dyDescent="0.35">
      <c r="A3" s="79"/>
      <c r="B3" s="79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55"/>
      <c r="V3" s="55"/>
      <c r="W3" s="55"/>
      <c r="X3" s="80"/>
      <c r="Y3" s="153"/>
      <c r="Z3" s="153"/>
      <c r="AA3" s="153"/>
      <c r="AB3" s="153"/>
      <c r="AC3" s="153"/>
    </row>
    <row r="4" spans="1:211" s="81" customFormat="1" ht="24.75" customHeight="1" x14ac:dyDescent="0.35">
      <c r="A4" s="79"/>
      <c r="B4" s="79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55"/>
      <c r="V4" s="55"/>
      <c r="W4" s="55"/>
      <c r="X4" s="80"/>
      <c r="Y4" s="153"/>
      <c r="Z4" s="153"/>
      <c r="AA4" s="153"/>
      <c r="AB4" s="153"/>
      <c r="AC4" s="153"/>
    </row>
    <row r="5" spans="1:211" s="81" customFormat="1" ht="24.75" customHeight="1" x14ac:dyDescent="0.35">
      <c r="A5" s="79"/>
      <c r="B5" s="79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55"/>
      <c r="V5" s="55"/>
      <c r="W5" s="55"/>
      <c r="X5" s="80"/>
      <c r="Y5" s="165" t="s">
        <v>51</v>
      </c>
      <c r="Z5" s="165"/>
      <c r="AA5" s="165"/>
      <c r="AB5" s="82"/>
      <c r="AC5" s="82"/>
    </row>
    <row r="6" spans="1:211" s="81" customFormat="1" ht="80.25" customHeight="1" x14ac:dyDescent="0.3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55"/>
      <c r="U6" s="55"/>
      <c r="V6" s="55"/>
      <c r="W6" s="55"/>
      <c r="X6" s="55"/>
      <c r="Y6" s="153" t="s">
        <v>42</v>
      </c>
      <c r="Z6" s="153"/>
      <c r="AA6" s="153"/>
      <c r="AB6" s="153"/>
      <c r="AC6" s="153"/>
    </row>
    <row r="7" spans="1:211" s="84" customFormat="1" ht="22.5" x14ac:dyDescent="0.25">
      <c r="A7" s="166" t="s">
        <v>41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</row>
    <row r="8" spans="1:211" s="84" customFormat="1" ht="32.25" customHeight="1" x14ac:dyDescent="0.25">
      <c r="A8" s="166" t="s">
        <v>28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</row>
    <row r="9" spans="1:211" s="84" customFormat="1" ht="35.1" customHeight="1" x14ac:dyDescent="0.25">
      <c r="A9" s="152" t="s">
        <v>113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</row>
    <row r="10" spans="1:211" s="89" customFormat="1" ht="33.6" customHeight="1" x14ac:dyDescent="0.35">
      <c r="A10" s="83"/>
      <c r="B10" s="85"/>
      <c r="C10" s="158" t="s">
        <v>0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56"/>
      <c r="V10" s="56"/>
      <c r="W10" s="56"/>
      <c r="X10" s="56"/>
      <c r="Y10" s="56"/>
      <c r="Z10" s="56"/>
      <c r="AA10" s="56" t="s">
        <v>26</v>
      </c>
      <c r="AB10" s="56"/>
      <c r="AC10" s="56"/>
      <c r="AD10" s="86"/>
      <c r="AE10" s="87"/>
      <c r="AF10" s="88"/>
      <c r="AG10" s="88"/>
      <c r="AH10" s="88"/>
      <c r="AI10" s="88"/>
      <c r="AJ10" s="88"/>
      <c r="AK10" s="88"/>
      <c r="AL10" s="88"/>
      <c r="AM10" s="88"/>
      <c r="AN10" s="88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</row>
    <row r="11" spans="1:211" s="89" customFormat="1" ht="24.75" customHeight="1" x14ac:dyDescent="0.35">
      <c r="A11" s="79"/>
      <c r="B11" s="85"/>
      <c r="C11" s="153" t="s">
        <v>46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57"/>
      <c r="V11" s="57"/>
      <c r="W11" s="57"/>
      <c r="X11" s="57"/>
      <c r="Y11" s="57"/>
      <c r="Z11" s="57"/>
      <c r="AA11" s="57"/>
      <c r="AB11" s="57"/>
      <c r="AC11" s="57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86"/>
      <c r="AP11" s="90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</row>
    <row r="12" spans="1:211" s="89" customFormat="1" ht="13.5" customHeight="1" x14ac:dyDescent="0.25">
      <c r="A12" s="91"/>
      <c r="B12" s="92"/>
      <c r="C12" s="92"/>
      <c r="D12" s="92"/>
      <c r="E12" s="92"/>
      <c r="F12" s="92"/>
      <c r="G12" s="92"/>
      <c r="H12" s="92"/>
      <c r="I12" s="92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86"/>
      <c r="AP12" s="58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</row>
    <row r="13" spans="1:211" s="94" customFormat="1" ht="28.5" customHeight="1" x14ac:dyDescent="0.25">
      <c r="A13" s="4"/>
      <c r="B13" s="93"/>
      <c r="C13" s="154" t="s">
        <v>1</v>
      </c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6"/>
      <c r="T13" s="149" t="s">
        <v>8</v>
      </c>
      <c r="U13" s="157" t="s">
        <v>2</v>
      </c>
      <c r="V13" s="159" t="s">
        <v>15</v>
      </c>
      <c r="W13" s="163"/>
      <c r="X13" s="163"/>
      <c r="Y13" s="163"/>
      <c r="Z13" s="163"/>
      <c r="AA13" s="160"/>
      <c r="AB13" s="159" t="s">
        <v>9</v>
      </c>
      <c r="AC13" s="160"/>
      <c r="AO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</row>
    <row r="14" spans="1:211" s="94" customFormat="1" ht="57" customHeight="1" x14ac:dyDescent="0.25">
      <c r="A14" s="4"/>
      <c r="B14" s="5"/>
      <c r="C14" s="157" t="s">
        <v>11</v>
      </c>
      <c r="D14" s="157"/>
      <c r="E14" s="157"/>
      <c r="F14" s="157" t="s">
        <v>6</v>
      </c>
      <c r="G14" s="157"/>
      <c r="H14" s="157" t="s">
        <v>5</v>
      </c>
      <c r="I14" s="157"/>
      <c r="J14" s="159" t="s">
        <v>7</v>
      </c>
      <c r="K14" s="163"/>
      <c r="L14" s="163"/>
      <c r="M14" s="163"/>
      <c r="N14" s="163"/>
      <c r="O14" s="163"/>
      <c r="P14" s="163"/>
      <c r="Q14" s="163"/>
      <c r="R14" s="163"/>
      <c r="S14" s="160"/>
      <c r="T14" s="162"/>
      <c r="U14" s="170"/>
      <c r="V14" s="161"/>
      <c r="W14" s="164"/>
      <c r="X14" s="164"/>
      <c r="Y14" s="164"/>
      <c r="Z14" s="164"/>
      <c r="AA14" s="162"/>
      <c r="AB14" s="161"/>
      <c r="AC14" s="162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</row>
    <row r="15" spans="1:211" s="94" customFormat="1" ht="54" customHeight="1" x14ac:dyDescent="0.2">
      <c r="A15" s="4"/>
      <c r="B15" s="5"/>
      <c r="C15" s="157"/>
      <c r="D15" s="157"/>
      <c r="E15" s="157"/>
      <c r="F15" s="157"/>
      <c r="G15" s="157"/>
      <c r="H15" s="157"/>
      <c r="I15" s="154"/>
      <c r="J15" s="171"/>
      <c r="K15" s="172"/>
      <c r="L15" s="172"/>
      <c r="M15" s="172"/>
      <c r="N15" s="172"/>
      <c r="O15" s="172"/>
      <c r="P15" s="172"/>
      <c r="Q15" s="172"/>
      <c r="R15" s="172"/>
      <c r="S15" s="173"/>
      <c r="T15" s="173"/>
      <c r="U15" s="170"/>
      <c r="V15" s="59" t="s">
        <v>29</v>
      </c>
      <c r="W15" s="59" t="s">
        <v>30</v>
      </c>
      <c r="X15" s="59" t="s">
        <v>31</v>
      </c>
      <c r="Y15" s="59" t="s">
        <v>32</v>
      </c>
      <c r="Z15" s="59" t="s">
        <v>33</v>
      </c>
      <c r="AA15" s="59" t="s">
        <v>34</v>
      </c>
      <c r="AB15" s="6" t="s">
        <v>10</v>
      </c>
      <c r="AC15" s="6" t="s">
        <v>17</v>
      </c>
    </row>
    <row r="16" spans="1:211" s="94" customFormat="1" ht="24" customHeight="1" x14ac:dyDescent="0.2">
      <c r="A16" s="4"/>
      <c r="B16" s="5"/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7">
        <v>8</v>
      </c>
      <c r="K16" s="75">
        <v>9</v>
      </c>
      <c r="L16" s="75">
        <v>10</v>
      </c>
      <c r="M16" s="75">
        <v>11</v>
      </c>
      <c r="N16" s="75">
        <v>12</v>
      </c>
      <c r="O16" s="75">
        <v>13</v>
      </c>
      <c r="P16" s="75">
        <v>14</v>
      </c>
      <c r="Q16" s="75">
        <v>15</v>
      </c>
      <c r="R16" s="75">
        <v>16</v>
      </c>
      <c r="S16" s="75">
        <v>17</v>
      </c>
      <c r="T16" s="6">
        <v>18</v>
      </c>
      <c r="U16" s="95">
        <v>19</v>
      </c>
      <c r="V16" s="49" t="s">
        <v>18</v>
      </c>
      <c r="W16" s="49" t="s">
        <v>19</v>
      </c>
      <c r="X16" s="49" t="s">
        <v>20</v>
      </c>
      <c r="Y16" s="49" t="s">
        <v>21</v>
      </c>
      <c r="Z16" s="49" t="s">
        <v>22</v>
      </c>
      <c r="AA16" s="49" t="s">
        <v>23</v>
      </c>
      <c r="AB16" s="49" t="s">
        <v>24</v>
      </c>
      <c r="AC16" s="6">
        <v>27</v>
      </c>
    </row>
    <row r="17" spans="1:40" s="97" customFormat="1" ht="35.450000000000003" customHeight="1" x14ac:dyDescent="0.25">
      <c r="A17" s="8"/>
      <c r="B17" s="9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9" t="s">
        <v>37</v>
      </c>
      <c r="U17" s="20" t="s">
        <v>12</v>
      </c>
      <c r="V17" s="21">
        <f>V25+V93</f>
        <v>430288.6</v>
      </c>
      <c r="W17" s="21">
        <v>455574</v>
      </c>
      <c r="X17" s="21">
        <f>X25+X93</f>
        <v>439651.5</v>
      </c>
      <c r="Y17" s="21">
        <f>Y25+Y93</f>
        <v>439651.5</v>
      </c>
      <c r="Z17" s="21">
        <f>Z25+Z93</f>
        <v>1313612.5</v>
      </c>
      <c r="AA17" s="21">
        <f>AA25+AA93</f>
        <v>1119062.5</v>
      </c>
      <c r="AB17" s="66">
        <f>SUM(V17:AA17)</f>
        <v>4197840.5999999996</v>
      </c>
      <c r="AC17" s="22">
        <v>2026</v>
      </c>
      <c r="AD17" s="66"/>
      <c r="AE17" s="96"/>
      <c r="AF17" s="96"/>
      <c r="AG17" s="96"/>
      <c r="AH17" s="96"/>
      <c r="AI17" s="96"/>
      <c r="AJ17" s="96"/>
      <c r="AK17" s="96"/>
      <c r="AL17" s="96"/>
      <c r="AM17" s="96"/>
      <c r="AN17" s="96"/>
    </row>
    <row r="18" spans="1:40" s="97" customFormat="1" ht="78.75" customHeight="1" x14ac:dyDescent="0.25">
      <c r="A18" s="8"/>
      <c r="B18" s="9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73" t="s">
        <v>56</v>
      </c>
      <c r="U18" s="75"/>
      <c r="V18" s="24"/>
      <c r="W18" s="60"/>
      <c r="X18" s="60"/>
      <c r="Y18" s="60"/>
      <c r="Z18" s="60"/>
      <c r="AA18" s="60"/>
      <c r="AB18" s="60"/>
      <c r="AC18" s="99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</row>
    <row r="19" spans="1:40" s="97" customFormat="1" ht="42.75" customHeight="1" x14ac:dyDescent="0.25">
      <c r="A19" s="8"/>
      <c r="B19" s="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 t="s">
        <v>57</v>
      </c>
      <c r="U19" s="74" t="s">
        <v>45</v>
      </c>
      <c r="V19" s="38">
        <v>943.69</v>
      </c>
      <c r="W19" s="38">
        <v>1038.06</v>
      </c>
      <c r="X19" s="38">
        <v>1132.43</v>
      </c>
      <c r="Y19" s="38">
        <v>1321.16</v>
      </c>
      <c r="Z19" s="38">
        <v>1698.64</v>
      </c>
      <c r="AA19" s="38">
        <v>1887.38</v>
      </c>
      <c r="AB19" s="38">
        <f>AA19</f>
        <v>1887.38</v>
      </c>
      <c r="AC19" s="37">
        <v>2026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</row>
    <row r="20" spans="1:40" s="96" customFormat="1" ht="81.75" customHeight="1" x14ac:dyDescent="0.25">
      <c r="A20" s="8"/>
      <c r="B20" s="9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47" t="s">
        <v>58</v>
      </c>
      <c r="U20" s="6" t="s">
        <v>3</v>
      </c>
      <c r="V20" s="63">
        <v>18</v>
      </c>
      <c r="W20" s="63">
        <v>18</v>
      </c>
      <c r="X20" s="63">
        <v>18</v>
      </c>
      <c r="Y20" s="63">
        <v>18</v>
      </c>
      <c r="Z20" s="63">
        <v>18</v>
      </c>
      <c r="AA20" s="63">
        <v>18</v>
      </c>
      <c r="AB20" s="63">
        <v>18</v>
      </c>
      <c r="AC20" s="6">
        <v>2026</v>
      </c>
      <c r="AF20" s="103"/>
      <c r="AG20" s="103"/>
    </row>
    <row r="21" spans="1:40" s="96" customFormat="1" ht="45" customHeight="1" x14ac:dyDescent="0.25">
      <c r="A21" s="8"/>
      <c r="B21" s="9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5" t="s">
        <v>59</v>
      </c>
      <c r="U21" s="67"/>
      <c r="V21" s="64"/>
      <c r="W21" s="64"/>
      <c r="X21" s="64"/>
      <c r="Y21" s="64"/>
      <c r="Z21" s="64"/>
      <c r="AA21" s="64"/>
      <c r="AB21" s="64"/>
      <c r="AC21" s="67"/>
    </row>
    <row r="22" spans="1:40" s="96" customFormat="1" ht="24.75" customHeight="1" x14ac:dyDescent="0.25">
      <c r="A22" s="8"/>
      <c r="B22" s="9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77" t="s">
        <v>50</v>
      </c>
      <c r="U22" s="67" t="s">
        <v>14</v>
      </c>
      <c r="V22" s="64">
        <v>100</v>
      </c>
      <c r="W22" s="64">
        <v>100</v>
      </c>
      <c r="X22" s="64">
        <v>100</v>
      </c>
      <c r="Y22" s="64">
        <v>100</v>
      </c>
      <c r="Z22" s="64">
        <v>100</v>
      </c>
      <c r="AA22" s="64">
        <v>100</v>
      </c>
      <c r="AB22" s="64">
        <v>100</v>
      </c>
      <c r="AC22" s="67">
        <v>2026</v>
      </c>
    </row>
    <row r="23" spans="1:40" s="96" customFormat="1" ht="29.25" customHeight="1" x14ac:dyDescent="0.25">
      <c r="A23" s="8"/>
      <c r="B23" s="9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6" t="s">
        <v>54</v>
      </c>
      <c r="U23" s="6" t="s">
        <v>14</v>
      </c>
      <c r="V23" s="63">
        <v>89</v>
      </c>
      <c r="W23" s="63">
        <v>89</v>
      </c>
      <c r="X23" s="63">
        <v>89</v>
      </c>
      <c r="Y23" s="63">
        <v>89</v>
      </c>
      <c r="Z23" s="63">
        <v>89</v>
      </c>
      <c r="AA23" s="63">
        <v>89</v>
      </c>
      <c r="AB23" s="63">
        <v>89</v>
      </c>
      <c r="AC23" s="6">
        <v>2026</v>
      </c>
    </row>
    <row r="24" spans="1:40" s="96" customFormat="1" ht="23.25" customHeight="1" x14ac:dyDescent="0.25">
      <c r="A24" s="8"/>
      <c r="B24" s="9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6" t="s">
        <v>61</v>
      </c>
      <c r="U24" s="6" t="s">
        <v>14</v>
      </c>
      <c r="V24" s="63">
        <v>100</v>
      </c>
      <c r="W24" s="63">
        <v>100</v>
      </c>
      <c r="X24" s="63">
        <v>100</v>
      </c>
      <c r="Y24" s="63">
        <v>100</v>
      </c>
      <c r="Z24" s="63">
        <v>100</v>
      </c>
      <c r="AA24" s="63">
        <v>100</v>
      </c>
      <c r="AB24" s="63">
        <v>100</v>
      </c>
      <c r="AC24" s="6">
        <v>2026</v>
      </c>
    </row>
    <row r="25" spans="1:40" s="96" customFormat="1" ht="43.5" customHeight="1" x14ac:dyDescent="0.25">
      <c r="A25" s="8"/>
      <c r="B25" s="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3" t="s">
        <v>60</v>
      </c>
      <c r="U25" s="106" t="s">
        <v>12</v>
      </c>
      <c r="V25" s="107">
        <f t="shared" ref="V25:AB25" si="0">V26+V40+V55+V66</f>
        <v>414263.39999999997</v>
      </c>
      <c r="W25" s="107">
        <f t="shared" si="0"/>
        <v>425177.80000000005</v>
      </c>
      <c r="X25" s="107">
        <f t="shared" si="0"/>
        <v>424693.5</v>
      </c>
      <c r="Y25" s="107">
        <f t="shared" si="0"/>
        <v>424673.5</v>
      </c>
      <c r="Z25" s="107">
        <f t="shared" si="0"/>
        <v>1283791</v>
      </c>
      <c r="AA25" s="107">
        <f t="shared" si="0"/>
        <v>1089291</v>
      </c>
      <c r="AB25" s="107">
        <f t="shared" si="0"/>
        <v>4061890.2</v>
      </c>
      <c r="AC25" s="108">
        <v>2026</v>
      </c>
      <c r="AF25" s="103"/>
      <c r="AG25" s="103"/>
    </row>
    <row r="26" spans="1:40" s="96" customFormat="1" ht="48.75" customHeight="1" x14ac:dyDescent="0.25">
      <c r="A26" s="8"/>
      <c r="B26" s="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09" t="s">
        <v>62</v>
      </c>
      <c r="U26" s="106" t="s">
        <v>12</v>
      </c>
      <c r="V26" s="107">
        <f t="shared" ref="V26:AB26" si="1">V29+V31+V33+V36+V37</f>
        <v>102841.60000000001</v>
      </c>
      <c r="W26" s="107">
        <f t="shared" si="1"/>
        <v>105789.20000000001</v>
      </c>
      <c r="X26" s="107">
        <f t="shared" si="1"/>
        <v>105789.20000000001</v>
      </c>
      <c r="Y26" s="107">
        <f t="shared" si="1"/>
        <v>106059.20000000001</v>
      </c>
      <c r="Z26" s="107">
        <f t="shared" si="1"/>
        <v>116094.6</v>
      </c>
      <c r="AA26" s="107">
        <f t="shared" si="1"/>
        <v>116094.6</v>
      </c>
      <c r="AB26" s="107">
        <f t="shared" si="1"/>
        <v>652668.4</v>
      </c>
      <c r="AC26" s="108">
        <v>2026</v>
      </c>
    </row>
    <row r="27" spans="1:40" s="96" customFormat="1" ht="45" customHeight="1" x14ac:dyDescent="0.25">
      <c r="A27" s="8"/>
      <c r="B27" s="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3" t="s">
        <v>119</v>
      </c>
      <c r="U27" s="74" t="s">
        <v>3</v>
      </c>
      <c r="V27" s="39">
        <v>1452640</v>
      </c>
      <c r="W27" s="39">
        <v>1452670</v>
      </c>
      <c r="X27" s="39">
        <v>1452700</v>
      </c>
      <c r="Y27" s="39">
        <v>1452730</v>
      </c>
      <c r="Z27" s="39">
        <v>1452750</v>
      </c>
      <c r="AA27" s="39">
        <v>1452780</v>
      </c>
      <c r="AB27" s="39">
        <f>AA27</f>
        <v>1452780</v>
      </c>
      <c r="AC27" s="37">
        <v>2026</v>
      </c>
    </row>
    <row r="28" spans="1:40" s="96" customFormat="1" ht="21.75" customHeight="1" x14ac:dyDescent="0.25">
      <c r="A28" s="8"/>
      <c r="B28" s="9"/>
      <c r="C28" s="11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3" t="s">
        <v>63</v>
      </c>
      <c r="U28" s="74" t="s">
        <v>3</v>
      </c>
      <c r="V28" s="39">
        <v>31880</v>
      </c>
      <c r="W28" s="39">
        <v>32730</v>
      </c>
      <c r="X28" s="39">
        <v>33727</v>
      </c>
      <c r="Y28" s="39">
        <v>34577</v>
      </c>
      <c r="Z28" s="39">
        <v>35427</v>
      </c>
      <c r="AA28" s="39">
        <v>36277</v>
      </c>
      <c r="AB28" s="39">
        <f>AA28</f>
        <v>36277</v>
      </c>
      <c r="AC28" s="37">
        <v>2026</v>
      </c>
    </row>
    <row r="29" spans="1:40" s="96" customFormat="1" ht="45.75" customHeight="1" x14ac:dyDescent="0.25">
      <c r="A29" s="8"/>
      <c r="B29" s="9"/>
      <c r="C29" s="10">
        <v>0</v>
      </c>
      <c r="D29" s="10">
        <v>1</v>
      </c>
      <c r="E29" s="10">
        <v>0</v>
      </c>
      <c r="F29" s="10">
        <v>0</v>
      </c>
      <c r="G29" s="10">
        <v>8</v>
      </c>
      <c r="H29" s="10">
        <v>0</v>
      </c>
      <c r="I29" s="10">
        <v>1</v>
      </c>
      <c r="J29" s="10">
        <v>0</v>
      </c>
      <c r="K29" s="10">
        <v>2</v>
      </c>
      <c r="L29" s="10">
        <v>1</v>
      </c>
      <c r="M29" s="10">
        <v>0</v>
      </c>
      <c r="N29" s="10">
        <v>1</v>
      </c>
      <c r="O29" s="10">
        <v>9</v>
      </c>
      <c r="P29" s="10">
        <v>9</v>
      </c>
      <c r="Q29" s="110">
        <v>9</v>
      </c>
      <c r="R29" s="31">
        <v>9</v>
      </c>
      <c r="S29" s="53">
        <v>9</v>
      </c>
      <c r="T29" s="3" t="s">
        <v>64</v>
      </c>
      <c r="U29" s="74" t="s">
        <v>12</v>
      </c>
      <c r="V29" s="42">
        <f>69748.8-2500</f>
        <v>67248.800000000003</v>
      </c>
      <c r="W29" s="42">
        <f>69645.3-1052.3</f>
        <v>68593</v>
      </c>
      <c r="X29" s="42">
        <f>69645.3-1052.3</f>
        <v>68593</v>
      </c>
      <c r="Y29" s="42">
        <f>69645.3-1052.3</f>
        <v>68593</v>
      </c>
      <c r="Z29" s="42">
        <f>78287.7-1052.3</f>
        <v>77235.399999999994</v>
      </c>
      <c r="AA29" s="42">
        <f>78287.7-1052.3</f>
        <v>77235.399999999994</v>
      </c>
      <c r="AB29" s="42">
        <f>V29+AA29+Z29+Y29+X29+W29</f>
        <v>427498.6</v>
      </c>
      <c r="AC29" s="74">
        <v>2026</v>
      </c>
    </row>
    <row r="30" spans="1:40" s="96" customFormat="1" ht="45.75" customHeight="1" x14ac:dyDescent="0.25">
      <c r="A30" s="8"/>
      <c r="B30" s="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" t="s">
        <v>120</v>
      </c>
      <c r="U30" s="74" t="s">
        <v>3</v>
      </c>
      <c r="V30" s="39">
        <v>620005</v>
      </c>
      <c r="W30" s="39">
        <v>682005</v>
      </c>
      <c r="X30" s="39">
        <v>744006</v>
      </c>
      <c r="Y30" s="39">
        <v>868007</v>
      </c>
      <c r="Z30" s="39">
        <v>1116009</v>
      </c>
      <c r="AA30" s="39">
        <v>1240010</v>
      </c>
      <c r="AB30" s="39">
        <f>AA30</f>
        <v>1240010</v>
      </c>
      <c r="AC30" s="74">
        <v>2026</v>
      </c>
    </row>
    <row r="31" spans="1:40" s="96" customFormat="1" ht="29.25" customHeight="1" x14ac:dyDescent="0.25">
      <c r="A31" s="8"/>
      <c r="B31" s="9"/>
      <c r="C31" s="10">
        <v>0</v>
      </c>
      <c r="D31" s="10">
        <v>1</v>
      </c>
      <c r="E31" s="10">
        <v>0</v>
      </c>
      <c r="F31" s="10">
        <v>0</v>
      </c>
      <c r="G31" s="10">
        <v>8</v>
      </c>
      <c r="H31" s="10">
        <v>0</v>
      </c>
      <c r="I31" s="10">
        <v>1</v>
      </c>
      <c r="J31" s="10">
        <v>0</v>
      </c>
      <c r="K31" s="10">
        <v>2</v>
      </c>
      <c r="L31" s="10">
        <v>1</v>
      </c>
      <c r="M31" s="10">
        <v>0</v>
      </c>
      <c r="N31" s="10">
        <v>1</v>
      </c>
      <c r="O31" s="10">
        <v>9</v>
      </c>
      <c r="P31" s="10">
        <v>9</v>
      </c>
      <c r="Q31" s="30">
        <v>9</v>
      </c>
      <c r="R31" s="31">
        <v>9</v>
      </c>
      <c r="S31" s="31">
        <v>9</v>
      </c>
      <c r="T31" s="47" t="s">
        <v>65</v>
      </c>
      <c r="U31" s="6" t="s">
        <v>13</v>
      </c>
      <c r="V31" s="15">
        <v>180</v>
      </c>
      <c r="W31" s="15">
        <v>180</v>
      </c>
      <c r="X31" s="15">
        <v>180</v>
      </c>
      <c r="Y31" s="15">
        <v>450</v>
      </c>
      <c r="Z31" s="15">
        <v>500</v>
      </c>
      <c r="AA31" s="15">
        <v>500</v>
      </c>
      <c r="AB31" s="15">
        <f>V31+W31+X31+Y31+Z31+AA31</f>
        <v>1990</v>
      </c>
      <c r="AC31" s="13">
        <v>2026</v>
      </c>
    </row>
    <row r="32" spans="1:40" s="9" customFormat="1" ht="46.5" customHeight="1" x14ac:dyDescent="0.25">
      <c r="A32" s="8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1" t="s">
        <v>121</v>
      </c>
      <c r="U32" s="74" t="s">
        <v>3</v>
      </c>
      <c r="V32" s="39" t="s">
        <v>44</v>
      </c>
      <c r="W32" s="39">
        <v>562</v>
      </c>
      <c r="X32" s="39">
        <v>562</v>
      </c>
      <c r="Y32" s="39">
        <v>1285</v>
      </c>
      <c r="Z32" s="39">
        <v>1315</v>
      </c>
      <c r="AA32" s="39">
        <v>1250</v>
      </c>
      <c r="AB32" s="39">
        <f>V32+W32+X32+Y32+Z32+AA32</f>
        <v>5574</v>
      </c>
      <c r="AC32" s="37">
        <v>2026</v>
      </c>
    </row>
    <row r="33" spans="1:30" s="9" customFormat="1" ht="63" customHeight="1" x14ac:dyDescent="0.25">
      <c r="A33" s="8"/>
      <c r="C33" s="53">
        <v>0</v>
      </c>
      <c r="D33" s="53">
        <v>1</v>
      </c>
      <c r="E33" s="53">
        <v>0</v>
      </c>
      <c r="F33" s="53">
        <v>0</v>
      </c>
      <c r="G33" s="53">
        <v>1</v>
      </c>
      <c r="H33" s="53">
        <v>1</v>
      </c>
      <c r="I33" s="53">
        <v>3</v>
      </c>
      <c r="J33" s="53">
        <v>0</v>
      </c>
      <c r="K33" s="53">
        <v>2</v>
      </c>
      <c r="L33" s="53">
        <v>1</v>
      </c>
      <c r="M33" s="53">
        <v>0</v>
      </c>
      <c r="N33" s="53">
        <v>1</v>
      </c>
      <c r="O33" s="10">
        <v>9</v>
      </c>
      <c r="P33" s="10">
        <v>9</v>
      </c>
      <c r="Q33" s="110">
        <v>9</v>
      </c>
      <c r="R33" s="31">
        <v>9</v>
      </c>
      <c r="S33" s="31">
        <v>9</v>
      </c>
      <c r="T33" s="3" t="s">
        <v>66</v>
      </c>
      <c r="U33" s="74" t="s">
        <v>13</v>
      </c>
      <c r="V33" s="42">
        <f>8292.2-500</f>
        <v>7792.2000000000007</v>
      </c>
      <c r="W33" s="42">
        <f>8379.1-112</f>
        <v>8267.1</v>
      </c>
      <c r="X33" s="42">
        <f>8379.1-112</f>
        <v>8267.1</v>
      </c>
      <c r="Y33" s="42">
        <f>8379.1-112</f>
        <v>8267.1</v>
      </c>
      <c r="Z33" s="42">
        <f>9722.1-112</f>
        <v>9610.1</v>
      </c>
      <c r="AA33" s="42">
        <f>9722.1-112</f>
        <v>9610.1</v>
      </c>
      <c r="AB33" s="42">
        <f>V33+W33+X33+Y33+Z33+AA33</f>
        <v>51813.7</v>
      </c>
      <c r="AC33" s="37">
        <v>2026</v>
      </c>
    </row>
    <row r="34" spans="1:30" s="9" customFormat="1" ht="43.5" customHeight="1" x14ac:dyDescent="0.25">
      <c r="A34" s="112"/>
      <c r="B34" s="11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3" t="s">
        <v>137</v>
      </c>
      <c r="U34" s="74" t="s">
        <v>25</v>
      </c>
      <c r="V34" s="39">
        <v>1300</v>
      </c>
      <c r="W34" s="35">
        <v>850</v>
      </c>
      <c r="X34" s="35">
        <v>850</v>
      </c>
      <c r="Y34" s="35">
        <v>850</v>
      </c>
      <c r="Z34" s="35">
        <v>850</v>
      </c>
      <c r="AA34" s="35">
        <v>850</v>
      </c>
      <c r="AB34" s="39">
        <f>AA34+Z34+Y34+X34+W34+V34</f>
        <v>5550</v>
      </c>
      <c r="AC34" s="37">
        <v>2026</v>
      </c>
    </row>
    <row r="35" spans="1:30" s="9" customFormat="1" ht="45.75" customHeight="1" x14ac:dyDescent="0.25">
      <c r="A35" s="112"/>
      <c r="B35" s="11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3" t="s">
        <v>122</v>
      </c>
      <c r="U35" s="74" t="s">
        <v>25</v>
      </c>
      <c r="V35" s="39">
        <v>1000</v>
      </c>
      <c r="W35" s="35">
        <v>750</v>
      </c>
      <c r="X35" s="35">
        <v>750</v>
      </c>
      <c r="Y35" s="35">
        <v>750</v>
      </c>
      <c r="Z35" s="35">
        <v>750</v>
      </c>
      <c r="AA35" s="35">
        <v>750</v>
      </c>
      <c r="AB35" s="12">
        <f>AA35+Z35+Y35+X35+W35+V35</f>
        <v>4750</v>
      </c>
      <c r="AC35" s="37">
        <v>2026</v>
      </c>
    </row>
    <row r="36" spans="1:30" s="9" customFormat="1" ht="24" customHeight="1" x14ac:dyDescent="0.25">
      <c r="A36" s="8"/>
      <c r="C36" s="6">
        <v>0</v>
      </c>
      <c r="D36" s="11">
        <v>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2</v>
      </c>
      <c r="L36" s="11">
        <v>1</v>
      </c>
      <c r="M36" s="11">
        <v>0</v>
      </c>
      <c r="N36" s="11">
        <v>1</v>
      </c>
      <c r="O36" s="11" t="s">
        <v>43</v>
      </c>
      <c r="P36" s="11">
        <v>0</v>
      </c>
      <c r="Q36" s="11">
        <v>6</v>
      </c>
      <c r="R36" s="11">
        <v>8</v>
      </c>
      <c r="S36" s="11">
        <v>0</v>
      </c>
      <c r="T36" s="146" t="s">
        <v>67</v>
      </c>
      <c r="U36" s="149" t="s">
        <v>13</v>
      </c>
      <c r="V36" s="15">
        <v>276.2</v>
      </c>
      <c r="W36" s="15">
        <v>1437.5</v>
      </c>
      <c r="X36" s="15">
        <v>1437.5</v>
      </c>
      <c r="Y36" s="15">
        <v>1437.5</v>
      </c>
      <c r="Z36" s="15">
        <v>1437.5</v>
      </c>
      <c r="AA36" s="15">
        <v>1437.5</v>
      </c>
      <c r="AB36" s="15">
        <f>AA36+Z36+Y36+X36+W36+V36</f>
        <v>7463.7</v>
      </c>
      <c r="AC36" s="13">
        <v>2026</v>
      </c>
    </row>
    <row r="37" spans="1:30" s="9" customFormat="1" ht="21.75" customHeight="1" x14ac:dyDescent="0.25">
      <c r="A37" s="8"/>
      <c r="C37" s="6">
        <v>0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2</v>
      </c>
      <c r="L37" s="11">
        <v>1</v>
      </c>
      <c r="M37" s="11">
        <v>0</v>
      </c>
      <c r="N37" s="11">
        <v>1</v>
      </c>
      <c r="O37" s="11">
        <v>1</v>
      </c>
      <c r="P37" s="11">
        <v>0</v>
      </c>
      <c r="Q37" s="11">
        <v>6</v>
      </c>
      <c r="R37" s="11">
        <v>8</v>
      </c>
      <c r="S37" s="11">
        <v>0</v>
      </c>
      <c r="T37" s="148"/>
      <c r="U37" s="151"/>
      <c r="V37" s="15">
        <v>27344.400000000001</v>
      </c>
      <c r="W37" s="15">
        <v>27311.599999999999</v>
      </c>
      <c r="X37" s="15">
        <v>27311.599999999999</v>
      </c>
      <c r="Y37" s="15">
        <v>27311.599999999999</v>
      </c>
      <c r="Z37" s="15">
        <v>27311.599999999999</v>
      </c>
      <c r="AA37" s="15">
        <v>27311.599999999999</v>
      </c>
      <c r="AB37" s="33">
        <f>AA37+Z37+Y37+X37+W37+V37</f>
        <v>163902.39999999999</v>
      </c>
      <c r="AC37" s="13">
        <v>2026</v>
      </c>
    </row>
    <row r="38" spans="1:30" s="9" customFormat="1" ht="41.25" customHeight="1" x14ac:dyDescent="0.25">
      <c r="A38" s="8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6" t="s">
        <v>68</v>
      </c>
      <c r="U38" s="6" t="s">
        <v>4</v>
      </c>
      <c r="V38" s="15">
        <v>192</v>
      </c>
      <c r="W38" s="15">
        <v>191</v>
      </c>
      <c r="X38" s="15">
        <v>191</v>
      </c>
      <c r="Y38" s="15">
        <v>191</v>
      </c>
      <c r="Z38" s="15">
        <v>191</v>
      </c>
      <c r="AA38" s="15">
        <v>191</v>
      </c>
      <c r="AB38" s="15">
        <v>191</v>
      </c>
      <c r="AC38" s="13">
        <v>2026</v>
      </c>
    </row>
    <row r="39" spans="1:30" s="9" customFormat="1" ht="44.25" customHeight="1" x14ac:dyDescent="0.45">
      <c r="A39" s="8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6" t="s">
        <v>69</v>
      </c>
      <c r="U39" s="6" t="s">
        <v>47</v>
      </c>
      <c r="V39" s="15">
        <v>32304</v>
      </c>
      <c r="W39" s="15">
        <v>34404</v>
      </c>
      <c r="X39" s="15">
        <v>34404</v>
      </c>
      <c r="Y39" s="15">
        <v>34404</v>
      </c>
      <c r="Z39" s="15">
        <v>34404</v>
      </c>
      <c r="AA39" s="15">
        <v>34404</v>
      </c>
      <c r="AB39" s="15">
        <v>34404</v>
      </c>
      <c r="AC39" s="13">
        <v>2026</v>
      </c>
      <c r="AD39" s="114"/>
    </row>
    <row r="40" spans="1:30" s="9" customFormat="1" ht="61.5" customHeight="1" x14ac:dyDescent="0.25">
      <c r="A40" s="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9" t="s">
        <v>111</v>
      </c>
      <c r="U40" s="106" t="s">
        <v>12</v>
      </c>
      <c r="V40" s="72">
        <f>V42+V47+V51+V52</f>
        <v>167327</v>
      </c>
      <c r="W40" s="72">
        <f>W42+W47+W51+W52</f>
        <v>172881.1</v>
      </c>
      <c r="X40" s="72">
        <f>X42+X47+X51+X52</f>
        <v>172881.1</v>
      </c>
      <c r="Y40" s="72">
        <f>Y42+Y47+Y51+Y52+Y49</f>
        <v>172881.1</v>
      </c>
      <c r="Z40" s="72">
        <f>Z42+Z47+Z49+Z51+Z52</f>
        <v>223438</v>
      </c>
      <c r="AA40" s="72">
        <f>AA42+AA47+AA49+AA51+AA52</f>
        <v>223438</v>
      </c>
      <c r="AB40" s="72">
        <f>AB42+AB47+AB51+AB52+AB49</f>
        <v>1132846.3</v>
      </c>
      <c r="AC40" s="106">
        <v>2026</v>
      </c>
    </row>
    <row r="41" spans="1:30" s="9" customFormat="1" ht="41.25" customHeight="1" x14ac:dyDescent="0.45">
      <c r="A41" s="8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47" t="s">
        <v>132</v>
      </c>
      <c r="U41" s="6" t="s">
        <v>3</v>
      </c>
      <c r="V41" s="12">
        <v>1397</v>
      </c>
      <c r="W41" s="12">
        <v>1397</v>
      </c>
      <c r="X41" s="12">
        <v>1397</v>
      </c>
      <c r="Y41" s="12">
        <v>1450</v>
      </c>
      <c r="Z41" s="12">
        <v>1450</v>
      </c>
      <c r="AA41" s="12">
        <v>1500</v>
      </c>
      <c r="AB41" s="12">
        <v>1500</v>
      </c>
      <c r="AC41" s="13">
        <v>2026</v>
      </c>
      <c r="AD41" s="114"/>
    </row>
    <row r="42" spans="1:30" s="9" customFormat="1" ht="28.5" customHeight="1" x14ac:dyDescent="0.25">
      <c r="A42" s="115"/>
      <c r="B42" s="116"/>
      <c r="C42" s="10">
        <v>0</v>
      </c>
      <c r="D42" s="10">
        <v>1</v>
      </c>
      <c r="E42" s="10">
        <v>0</v>
      </c>
      <c r="F42" s="10">
        <v>0</v>
      </c>
      <c r="G42" s="10">
        <v>8</v>
      </c>
      <c r="H42" s="10">
        <v>0</v>
      </c>
      <c r="I42" s="10">
        <v>1</v>
      </c>
      <c r="J42" s="10">
        <v>0</v>
      </c>
      <c r="K42" s="10">
        <v>2</v>
      </c>
      <c r="L42" s="10">
        <v>1</v>
      </c>
      <c r="M42" s="10">
        <v>0</v>
      </c>
      <c r="N42" s="10">
        <v>2</v>
      </c>
      <c r="O42" s="10">
        <v>9</v>
      </c>
      <c r="P42" s="10">
        <v>9</v>
      </c>
      <c r="Q42" s="110">
        <v>9</v>
      </c>
      <c r="R42" s="31">
        <v>9</v>
      </c>
      <c r="S42" s="31">
        <v>9</v>
      </c>
      <c r="T42" s="47" t="s">
        <v>133</v>
      </c>
      <c r="U42" s="6" t="s">
        <v>13</v>
      </c>
      <c r="V42" s="15">
        <f>104764.5-5049.2</f>
        <v>99715.3</v>
      </c>
      <c r="W42" s="15">
        <f>105090.4-2081.4</f>
        <v>103009</v>
      </c>
      <c r="X42" s="15">
        <f>105090.4-2081.4</f>
        <v>103009</v>
      </c>
      <c r="Y42" s="15">
        <f>105090.4-2081.4</f>
        <v>103009</v>
      </c>
      <c r="Z42" s="15">
        <f>154539.8-2081.4</f>
        <v>152458.4</v>
      </c>
      <c r="AA42" s="15">
        <f>154539.8-2081.4</f>
        <v>152458.4</v>
      </c>
      <c r="AB42" s="15">
        <f>AA42:AA43+Z42:Z43+Y42:Y43+X42:X43+W42:W43+V42:V43</f>
        <v>713659.10000000009</v>
      </c>
      <c r="AC42" s="13">
        <v>2026</v>
      </c>
    </row>
    <row r="43" spans="1:30" s="9" customFormat="1" ht="44.25" customHeight="1" x14ac:dyDescent="0.2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47" t="s">
        <v>70</v>
      </c>
      <c r="U43" s="6" t="s">
        <v>4</v>
      </c>
      <c r="V43" s="12">
        <v>2163</v>
      </c>
      <c r="W43" s="12">
        <v>2035</v>
      </c>
      <c r="X43" s="12">
        <v>2035</v>
      </c>
      <c r="Y43" s="12">
        <v>2035</v>
      </c>
      <c r="Z43" s="12">
        <v>2420</v>
      </c>
      <c r="AA43" s="12">
        <v>2500</v>
      </c>
      <c r="AB43" s="12">
        <v>2500</v>
      </c>
      <c r="AC43" s="13">
        <v>2026</v>
      </c>
    </row>
    <row r="44" spans="1:30" s="9" customFormat="1" ht="57.75" customHeight="1" x14ac:dyDescent="0.25">
      <c r="A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 t="s">
        <v>26</v>
      </c>
      <c r="N44" s="10"/>
      <c r="O44" s="10"/>
      <c r="P44" s="10"/>
      <c r="Q44" s="10"/>
      <c r="R44" s="10"/>
      <c r="S44" s="10"/>
      <c r="T44" s="78" t="s">
        <v>71</v>
      </c>
      <c r="U44" s="75" t="s">
        <v>4</v>
      </c>
      <c r="V44" s="17">
        <v>210745</v>
      </c>
      <c r="W44" s="62">
        <v>210945</v>
      </c>
      <c r="X44" s="62">
        <v>210945</v>
      </c>
      <c r="Y44" s="62">
        <v>210945</v>
      </c>
      <c r="Z44" s="62">
        <v>240150</v>
      </c>
      <c r="AA44" s="62">
        <v>245000</v>
      </c>
      <c r="AB44" s="17">
        <f>AA44</f>
        <v>245000</v>
      </c>
      <c r="AC44" s="117">
        <v>2026</v>
      </c>
    </row>
    <row r="45" spans="1:30" s="9" customFormat="1" ht="40.5" customHeight="1" x14ac:dyDescent="0.25">
      <c r="A45" s="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3" t="s">
        <v>72</v>
      </c>
      <c r="U45" s="74" t="s">
        <v>4</v>
      </c>
      <c r="V45" s="54">
        <v>12600</v>
      </c>
      <c r="W45" s="54">
        <v>12600</v>
      </c>
      <c r="X45" s="39">
        <v>12600</v>
      </c>
      <c r="Y45" s="39">
        <v>12600</v>
      </c>
      <c r="Z45" s="39">
        <v>13000</v>
      </c>
      <c r="AA45" s="39">
        <v>13000</v>
      </c>
      <c r="AB45" s="54">
        <v>13000</v>
      </c>
      <c r="AC45" s="37">
        <v>2026</v>
      </c>
    </row>
    <row r="46" spans="1:30" s="9" customFormat="1" ht="23.25" customHeight="1" x14ac:dyDescent="0.25">
      <c r="A46" s="8"/>
      <c r="C46" s="11"/>
      <c r="D46" s="11"/>
      <c r="E46" s="11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47" t="s">
        <v>136</v>
      </c>
      <c r="U46" s="6" t="s">
        <v>3</v>
      </c>
      <c r="V46" s="12">
        <v>0</v>
      </c>
      <c r="W46" s="12">
        <v>116</v>
      </c>
      <c r="X46" s="12">
        <v>114</v>
      </c>
      <c r="Y46" s="12">
        <v>114</v>
      </c>
      <c r="Z46" s="12">
        <v>114</v>
      </c>
      <c r="AA46" s="12">
        <v>114</v>
      </c>
      <c r="AB46" s="12">
        <v>114</v>
      </c>
      <c r="AC46" s="13">
        <v>2026</v>
      </c>
    </row>
    <row r="47" spans="1:30" s="9" customFormat="1" ht="39" customHeight="1" x14ac:dyDescent="0.35">
      <c r="A47" s="8"/>
      <c r="C47" s="10">
        <v>0</v>
      </c>
      <c r="D47" s="10">
        <v>1</v>
      </c>
      <c r="E47" s="10">
        <v>0</v>
      </c>
      <c r="F47" s="10">
        <v>0</v>
      </c>
      <c r="G47" s="10">
        <v>8</v>
      </c>
      <c r="H47" s="10">
        <v>0</v>
      </c>
      <c r="I47" s="10">
        <v>1</v>
      </c>
      <c r="J47" s="10">
        <v>0</v>
      </c>
      <c r="K47" s="10">
        <v>2</v>
      </c>
      <c r="L47" s="10">
        <v>1</v>
      </c>
      <c r="M47" s="10">
        <v>0</v>
      </c>
      <c r="N47" s="10">
        <v>2</v>
      </c>
      <c r="O47" s="10">
        <v>9</v>
      </c>
      <c r="P47" s="10">
        <v>9</v>
      </c>
      <c r="Q47" s="30">
        <v>9</v>
      </c>
      <c r="R47" s="31">
        <v>9</v>
      </c>
      <c r="S47" s="10">
        <v>9</v>
      </c>
      <c r="T47" s="3" t="s">
        <v>73</v>
      </c>
      <c r="U47" s="74" t="s">
        <v>12</v>
      </c>
      <c r="V47" s="43">
        <f>13523-500</f>
        <v>13023</v>
      </c>
      <c r="W47" s="43">
        <f>13222.2-221.7</f>
        <v>13000.5</v>
      </c>
      <c r="X47" s="43">
        <f>13222.2-221.7</f>
        <v>13000.5</v>
      </c>
      <c r="Y47" s="43">
        <f>13222.2-221.7</f>
        <v>13000.5</v>
      </c>
      <c r="Z47" s="43">
        <f>14079.7-221.7</f>
        <v>13858</v>
      </c>
      <c r="AA47" s="43">
        <f>14079.7-221.7</f>
        <v>13858</v>
      </c>
      <c r="AB47" s="43">
        <f>V47+AA47+Z47+Y47+X47+W47</f>
        <v>79740.5</v>
      </c>
      <c r="AC47" s="37">
        <v>2026</v>
      </c>
      <c r="AD47" s="119"/>
    </row>
    <row r="48" spans="1:30" s="9" customFormat="1" ht="58.5" customHeight="1" x14ac:dyDescent="0.3">
      <c r="A48" s="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47" t="s">
        <v>74</v>
      </c>
      <c r="U48" s="6" t="s">
        <v>3</v>
      </c>
      <c r="V48" s="48">
        <v>28050</v>
      </c>
      <c r="W48" s="48">
        <v>28050</v>
      </c>
      <c r="X48" s="48">
        <v>28050</v>
      </c>
      <c r="Y48" s="48">
        <v>28050</v>
      </c>
      <c r="Z48" s="48">
        <v>29000</v>
      </c>
      <c r="AA48" s="48">
        <v>29000</v>
      </c>
      <c r="AB48" s="48">
        <f>AA48</f>
        <v>29000</v>
      </c>
      <c r="AC48" s="13">
        <v>2026</v>
      </c>
    </row>
    <row r="49" spans="1:30" s="9" customFormat="1" ht="40.5" customHeight="1" x14ac:dyDescent="0.25">
      <c r="A49" s="8"/>
      <c r="C49" s="53">
        <v>0</v>
      </c>
      <c r="D49" s="53">
        <v>1</v>
      </c>
      <c r="E49" s="10">
        <v>0</v>
      </c>
      <c r="F49" s="10">
        <v>0</v>
      </c>
      <c r="G49" s="10">
        <v>8</v>
      </c>
      <c r="H49" s="10">
        <v>0</v>
      </c>
      <c r="I49" s="10">
        <v>1</v>
      </c>
      <c r="J49" s="10">
        <v>0</v>
      </c>
      <c r="K49" s="10">
        <v>2</v>
      </c>
      <c r="L49" s="10">
        <v>1</v>
      </c>
      <c r="M49" s="10">
        <v>0</v>
      </c>
      <c r="N49" s="10">
        <v>2</v>
      </c>
      <c r="O49" s="10">
        <v>9</v>
      </c>
      <c r="P49" s="10">
        <v>9</v>
      </c>
      <c r="Q49" s="10">
        <v>9</v>
      </c>
      <c r="R49" s="31">
        <v>9</v>
      </c>
      <c r="S49" s="31">
        <v>9</v>
      </c>
      <c r="T49" s="105" t="s">
        <v>75</v>
      </c>
      <c r="U49" s="74" t="s">
        <v>12</v>
      </c>
      <c r="V49" s="29">
        <v>0</v>
      </c>
      <c r="W49" s="32">
        <v>0</v>
      </c>
      <c r="X49" s="32">
        <v>0</v>
      </c>
      <c r="Y49" s="65">
        <v>0</v>
      </c>
      <c r="Z49" s="65">
        <v>250</v>
      </c>
      <c r="AA49" s="65">
        <v>250</v>
      </c>
      <c r="AB49" s="32">
        <f>V49+W49+X49+Y49+Z49+AA49</f>
        <v>500</v>
      </c>
      <c r="AC49" s="2">
        <v>2026</v>
      </c>
    </row>
    <row r="50" spans="1:30" s="9" customFormat="1" ht="39.75" customHeight="1" x14ac:dyDescent="0.25">
      <c r="A50" s="8"/>
      <c r="C50" s="23"/>
      <c r="D50" s="2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3" t="s">
        <v>76</v>
      </c>
      <c r="U50" s="74" t="s">
        <v>3</v>
      </c>
      <c r="V50" s="37">
        <v>0</v>
      </c>
      <c r="W50" s="35">
        <v>0</v>
      </c>
      <c r="X50" s="36" t="s">
        <v>16</v>
      </c>
      <c r="Y50" s="35">
        <v>0</v>
      </c>
      <c r="Z50" s="35">
        <v>12</v>
      </c>
      <c r="AA50" s="35">
        <v>12</v>
      </c>
      <c r="AB50" s="49">
        <f>V50+W50+X50+Y50+Z50+AA50</f>
        <v>24</v>
      </c>
      <c r="AC50" s="37">
        <v>2026</v>
      </c>
    </row>
    <row r="51" spans="1:30" s="9" customFormat="1" ht="23.25" customHeight="1" x14ac:dyDescent="0.25">
      <c r="A51" s="8"/>
      <c r="C51" s="6">
        <v>0</v>
      </c>
      <c r="D51" s="11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2</v>
      </c>
      <c r="L51" s="11">
        <v>1</v>
      </c>
      <c r="M51" s="11">
        <v>0</v>
      </c>
      <c r="N51" s="11">
        <v>2</v>
      </c>
      <c r="O51" s="11" t="s">
        <v>43</v>
      </c>
      <c r="P51" s="11">
        <v>0</v>
      </c>
      <c r="Q51" s="11">
        <v>6</v>
      </c>
      <c r="R51" s="11">
        <v>8</v>
      </c>
      <c r="S51" s="11">
        <v>0</v>
      </c>
      <c r="T51" s="146" t="s">
        <v>77</v>
      </c>
      <c r="U51" s="149" t="s">
        <v>13</v>
      </c>
      <c r="V51" s="15">
        <v>545.9</v>
      </c>
      <c r="W51" s="15">
        <f>540.4+2303.1</f>
        <v>2843.5</v>
      </c>
      <c r="X51" s="15">
        <f>540.4+2303.1</f>
        <v>2843.5</v>
      </c>
      <c r="Y51" s="15">
        <f>540.4+2303.1</f>
        <v>2843.5</v>
      </c>
      <c r="Z51" s="15">
        <f>540.4+2303.1</f>
        <v>2843.5</v>
      </c>
      <c r="AA51" s="15">
        <f>540.4+2303.1</f>
        <v>2843.5</v>
      </c>
      <c r="AB51" s="33">
        <f>V51+W51+X51+Y51+Z51+AA51</f>
        <v>14763.4</v>
      </c>
      <c r="AC51" s="13">
        <v>2026</v>
      </c>
      <c r="AD51" s="120"/>
    </row>
    <row r="52" spans="1:30" s="9" customFormat="1" ht="27" customHeight="1" x14ac:dyDescent="0.25">
      <c r="A52" s="8"/>
      <c r="C52" s="6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2</v>
      </c>
      <c r="L52" s="11">
        <v>1</v>
      </c>
      <c r="M52" s="11">
        <v>0</v>
      </c>
      <c r="N52" s="11">
        <v>2</v>
      </c>
      <c r="O52" s="11">
        <v>1</v>
      </c>
      <c r="P52" s="11">
        <v>0</v>
      </c>
      <c r="Q52" s="11">
        <v>6</v>
      </c>
      <c r="R52" s="11">
        <v>8</v>
      </c>
      <c r="S52" s="11">
        <v>0</v>
      </c>
      <c r="T52" s="148"/>
      <c r="U52" s="151"/>
      <c r="V52" s="15">
        <v>54042.8</v>
      </c>
      <c r="W52" s="15">
        <v>54028.1</v>
      </c>
      <c r="X52" s="15">
        <v>54028.1</v>
      </c>
      <c r="Y52" s="15">
        <v>54028.1</v>
      </c>
      <c r="Z52" s="15">
        <v>54028.1</v>
      </c>
      <c r="AA52" s="15">
        <v>54028.1</v>
      </c>
      <c r="AB52" s="33">
        <f>V52+W52+X52+Y52+Z52+AA52</f>
        <v>324183.3</v>
      </c>
      <c r="AC52" s="13">
        <v>2026</v>
      </c>
      <c r="AD52" s="120"/>
    </row>
    <row r="53" spans="1:30" s="9" customFormat="1" ht="39.75" customHeight="1" x14ac:dyDescent="0.25">
      <c r="A53" s="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6" t="s">
        <v>68</v>
      </c>
      <c r="U53" s="6" t="s">
        <v>4</v>
      </c>
      <c r="V53" s="15">
        <v>270.10000000000002</v>
      </c>
      <c r="W53" s="15">
        <v>269.39999999999998</v>
      </c>
      <c r="X53" s="15">
        <v>269.39999999999998</v>
      </c>
      <c r="Y53" s="15">
        <v>269.39999999999998</v>
      </c>
      <c r="Z53" s="15">
        <v>269.39999999999998</v>
      </c>
      <c r="AA53" s="15">
        <v>269.39999999999998</v>
      </c>
      <c r="AB53" s="15">
        <v>269.39999999999998</v>
      </c>
      <c r="AC53" s="13">
        <v>2026</v>
      </c>
      <c r="AD53" s="120"/>
    </row>
    <row r="54" spans="1:30" s="9" customFormat="1" ht="41.25" customHeight="1" x14ac:dyDescent="0.25">
      <c r="A54" s="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6" t="s">
        <v>69</v>
      </c>
      <c r="U54" s="6" t="s">
        <v>47</v>
      </c>
      <c r="V54" s="15">
        <v>32304</v>
      </c>
      <c r="W54" s="15">
        <v>34404</v>
      </c>
      <c r="X54" s="15">
        <v>34404</v>
      </c>
      <c r="Y54" s="15">
        <v>34404</v>
      </c>
      <c r="Z54" s="15">
        <v>34404</v>
      </c>
      <c r="AA54" s="15">
        <v>34404</v>
      </c>
      <c r="AB54" s="15">
        <v>34404</v>
      </c>
      <c r="AC54" s="13">
        <v>2026</v>
      </c>
      <c r="AD54" s="121"/>
    </row>
    <row r="55" spans="1:30" s="9" customFormat="1" ht="40.5" customHeight="1" x14ac:dyDescent="0.25">
      <c r="A55" s="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27" t="s">
        <v>78</v>
      </c>
      <c r="U55" s="20" t="s">
        <v>13</v>
      </c>
      <c r="V55" s="66">
        <f t="shared" ref="V55:AA55" si="2">V57+V63+V64</f>
        <v>134419.20000000001</v>
      </c>
      <c r="W55" s="66">
        <f t="shared" si="2"/>
        <v>136604</v>
      </c>
      <c r="X55" s="66">
        <f t="shared" si="2"/>
        <v>136480.19999999998</v>
      </c>
      <c r="Y55" s="66">
        <f t="shared" si="2"/>
        <v>136480.19999999998</v>
      </c>
      <c r="Z55" s="66">
        <f t="shared" si="2"/>
        <v>172258.4</v>
      </c>
      <c r="AA55" s="66">
        <f t="shared" si="2"/>
        <v>172258.4</v>
      </c>
      <c r="AB55" s="21">
        <f>AA55+Z55+Y55+X55+W55+V55</f>
        <v>888500.39999999991</v>
      </c>
      <c r="AC55" s="22">
        <v>2026</v>
      </c>
    </row>
    <row r="56" spans="1:30" s="9" customFormat="1" ht="39.75" customHeight="1" x14ac:dyDescent="0.25">
      <c r="A56" s="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3" t="s">
        <v>79</v>
      </c>
      <c r="U56" s="74" t="s">
        <v>14</v>
      </c>
      <c r="V56" s="42">
        <v>13.4</v>
      </c>
      <c r="W56" s="42">
        <v>13.4</v>
      </c>
      <c r="X56" s="42">
        <v>13.4</v>
      </c>
      <c r="Y56" s="42">
        <v>13.4</v>
      </c>
      <c r="Z56" s="42">
        <v>14</v>
      </c>
      <c r="AA56" s="42">
        <v>15.2</v>
      </c>
      <c r="AB56" s="42">
        <f>AA56</f>
        <v>15.2</v>
      </c>
      <c r="AC56" s="37">
        <v>2026</v>
      </c>
    </row>
    <row r="57" spans="1:30" s="9" customFormat="1" ht="58.5" customHeight="1" x14ac:dyDescent="0.25">
      <c r="A57" s="8"/>
      <c r="C57" s="10">
        <v>0</v>
      </c>
      <c r="D57" s="10">
        <v>1</v>
      </c>
      <c r="E57" s="10">
        <v>0</v>
      </c>
      <c r="F57" s="10">
        <v>0</v>
      </c>
      <c r="G57" s="10">
        <v>7</v>
      </c>
      <c r="H57" s="10">
        <v>0</v>
      </c>
      <c r="I57" s="10">
        <v>3</v>
      </c>
      <c r="J57" s="10">
        <v>0</v>
      </c>
      <c r="K57" s="10">
        <v>2</v>
      </c>
      <c r="L57" s="10">
        <v>1</v>
      </c>
      <c r="M57" s="10">
        <v>0</v>
      </c>
      <c r="N57" s="10">
        <v>3</v>
      </c>
      <c r="O57" s="10">
        <v>9</v>
      </c>
      <c r="P57" s="10">
        <v>9</v>
      </c>
      <c r="Q57" s="110">
        <v>9</v>
      </c>
      <c r="R57" s="31">
        <v>9</v>
      </c>
      <c r="S57" s="31">
        <v>9</v>
      </c>
      <c r="T57" s="3" t="s">
        <v>80</v>
      </c>
      <c r="U57" s="74" t="s">
        <v>12</v>
      </c>
      <c r="V57" s="42">
        <v>103033.5</v>
      </c>
      <c r="W57" s="42">
        <v>105968.2</v>
      </c>
      <c r="X57" s="43">
        <v>105844.4</v>
      </c>
      <c r="Y57" s="43">
        <v>105844.4</v>
      </c>
      <c r="Z57" s="43">
        <v>141622.6</v>
      </c>
      <c r="AA57" s="43">
        <v>141622.6</v>
      </c>
      <c r="AB57" s="42">
        <f>AA57+Z57+Y57+X57+W57+V57</f>
        <v>703935.7</v>
      </c>
      <c r="AC57" s="37">
        <v>2026</v>
      </c>
    </row>
    <row r="58" spans="1:30" s="9" customFormat="1" ht="56.25" customHeight="1" x14ac:dyDescent="0.3">
      <c r="A58" s="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47" t="s">
        <v>81</v>
      </c>
      <c r="U58" s="74" t="s">
        <v>4</v>
      </c>
      <c r="V58" s="54">
        <v>1810</v>
      </c>
      <c r="W58" s="54">
        <v>1820</v>
      </c>
      <c r="X58" s="54">
        <v>1820</v>
      </c>
      <c r="Y58" s="54">
        <v>1820</v>
      </c>
      <c r="Z58" s="54">
        <v>2025</v>
      </c>
      <c r="AA58" s="54">
        <v>2425</v>
      </c>
      <c r="AB58" s="54">
        <f>AA58</f>
        <v>2425</v>
      </c>
      <c r="AC58" s="37">
        <v>2026</v>
      </c>
    </row>
    <row r="59" spans="1:30" s="9" customFormat="1" ht="57.75" customHeight="1" x14ac:dyDescent="0.3">
      <c r="A59" s="8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8"/>
      <c r="O59" s="28"/>
      <c r="P59" s="28"/>
      <c r="Q59" s="28"/>
      <c r="R59" s="28"/>
      <c r="S59" s="28"/>
      <c r="T59" s="47" t="s">
        <v>82</v>
      </c>
      <c r="U59" s="6" t="s">
        <v>4</v>
      </c>
      <c r="V59" s="50">
        <v>580</v>
      </c>
      <c r="W59" s="50">
        <v>570</v>
      </c>
      <c r="X59" s="50">
        <v>570</v>
      </c>
      <c r="Y59" s="50">
        <v>570</v>
      </c>
      <c r="Z59" s="50">
        <v>855</v>
      </c>
      <c r="AA59" s="50">
        <v>955</v>
      </c>
      <c r="AB59" s="51">
        <f>AA59</f>
        <v>955</v>
      </c>
      <c r="AC59" s="13">
        <v>2026</v>
      </c>
    </row>
    <row r="60" spans="1:30" s="9" customFormat="1" ht="39" customHeight="1" x14ac:dyDescent="0.25">
      <c r="A60" s="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0"/>
      <c r="O60" s="10"/>
      <c r="P60" s="10"/>
      <c r="Q60" s="10"/>
      <c r="R60" s="10"/>
      <c r="S60" s="10"/>
      <c r="T60" s="77" t="s">
        <v>83</v>
      </c>
      <c r="U60" s="67" t="s">
        <v>53</v>
      </c>
      <c r="V60" s="34">
        <v>358540</v>
      </c>
      <c r="W60" s="34">
        <v>704561</v>
      </c>
      <c r="X60" s="34">
        <v>704561</v>
      </c>
      <c r="Y60" s="34">
        <v>704561</v>
      </c>
      <c r="Z60" s="34">
        <v>704561</v>
      </c>
      <c r="AA60" s="34">
        <v>704561</v>
      </c>
      <c r="AB60" s="34">
        <v>704561</v>
      </c>
      <c r="AC60" s="2">
        <v>2026</v>
      </c>
    </row>
    <row r="61" spans="1:30" s="9" customFormat="1" ht="37.5" customHeight="1" x14ac:dyDescent="0.25">
      <c r="A61" s="8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3" t="s">
        <v>84</v>
      </c>
      <c r="U61" s="74" t="s">
        <v>36</v>
      </c>
      <c r="V61" s="39">
        <v>1</v>
      </c>
      <c r="W61" s="39">
        <v>1</v>
      </c>
      <c r="X61" s="39">
        <v>1</v>
      </c>
      <c r="Y61" s="39">
        <v>1</v>
      </c>
      <c r="Z61" s="39">
        <v>1</v>
      </c>
      <c r="AA61" s="39">
        <v>1</v>
      </c>
      <c r="AB61" s="39">
        <v>1</v>
      </c>
      <c r="AC61" s="37">
        <v>2026</v>
      </c>
    </row>
    <row r="62" spans="1:30" s="9" customFormat="1" ht="53.25" customHeight="1" x14ac:dyDescent="0.25">
      <c r="A62" s="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76" t="s">
        <v>112</v>
      </c>
      <c r="U62" s="74" t="s">
        <v>4</v>
      </c>
      <c r="V62" s="54">
        <v>85</v>
      </c>
      <c r="W62" s="54">
        <v>85</v>
      </c>
      <c r="X62" s="54">
        <v>100</v>
      </c>
      <c r="Y62" s="54">
        <v>100</v>
      </c>
      <c r="Z62" s="54">
        <v>100</v>
      </c>
      <c r="AA62" s="54">
        <v>100</v>
      </c>
      <c r="AB62" s="39">
        <f>AA62</f>
        <v>100</v>
      </c>
      <c r="AC62" s="37">
        <v>2026</v>
      </c>
    </row>
    <row r="63" spans="1:30" s="9" customFormat="1" ht="30.75" customHeight="1" x14ac:dyDescent="0.25">
      <c r="A63" s="8"/>
      <c r="C63" s="6">
        <v>0</v>
      </c>
      <c r="D63" s="11">
        <v>1</v>
      </c>
      <c r="E63" s="11">
        <v>0</v>
      </c>
      <c r="F63" s="11">
        <v>0</v>
      </c>
      <c r="G63" s="11">
        <v>7</v>
      </c>
      <c r="H63" s="11">
        <v>0</v>
      </c>
      <c r="I63" s="11">
        <v>3</v>
      </c>
      <c r="J63" s="11">
        <v>0</v>
      </c>
      <c r="K63" s="11">
        <v>2</v>
      </c>
      <c r="L63" s="11">
        <v>1</v>
      </c>
      <c r="M63" s="11">
        <v>0</v>
      </c>
      <c r="N63" s="11">
        <v>3</v>
      </c>
      <c r="O63" s="11" t="s">
        <v>43</v>
      </c>
      <c r="P63" s="11">
        <v>0</v>
      </c>
      <c r="Q63" s="11">
        <v>6</v>
      </c>
      <c r="R63" s="11">
        <v>9</v>
      </c>
      <c r="S63" s="11">
        <v>0</v>
      </c>
      <c r="T63" s="146" t="s">
        <v>85</v>
      </c>
      <c r="U63" s="149" t="s">
        <v>13</v>
      </c>
      <c r="V63" s="15">
        <v>1024</v>
      </c>
      <c r="W63" s="15">
        <v>1024</v>
      </c>
      <c r="X63" s="15">
        <v>1024</v>
      </c>
      <c r="Y63" s="15">
        <v>1024</v>
      </c>
      <c r="Z63" s="15">
        <v>1024</v>
      </c>
      <c r="AA63" s="15">
        <v>1024</v>
      </c>
      <c r="AB63" s="15">
        <f>AA63+Z63+Y63+X63+W63+V63</f>
        <v>6144</v>
      </c>
      <c r="AC63" s="13">
        <v>2026</v>
      </c>
    </row>
    <row r="64" spans="1:30" s="9" customFormat="1" ht="25.5" customHeight="1" x14ac:dyDescent="0.25">
      <c r="A64" s="8"/>
      <c r="C64" s="6">
        <v>0</v>
      </c>
      <c r="D64" s="11">
        <v>1</v>
      </c>
      <c r="E64" s="11">
        <v>0</v>
      </c>
      <c r="F64" s="11">
        <v>0</v>
      </c>
      <c r="G64" s="11">
        <v>7</v>
      </c>
      <c r="H64" s="11">
        <v>0</v>
      </c>
      <c r="I64" s="11">
        <v>3</v>
      </c>
      <c r="J64" s="11">
        <v>0</v>
      </c>
      <c r="K64" s="11">
        <v>2</v>
      </c>
      <c r="L64" s="11">
        <v>1</v>
      </c>
      <c r="M64" s="11">
        <v>0</v>
      </c>
      <c r="N64" s="11">
        <v>3</v>
      </c>
      <c r="O64" s="11">
        <v>1</v>
      </c>
      <c r="P64" s="11">
        <v>0</v>
      </c>
      <c r="Q64" s="11">
        <v>6</v>
      </c>
      <c r="R64" s="11">
        <v>9</v>
      </c>
      <c r="S64" s="11">
        <v>0</v>
      </c>
      <c r="T64" s="148"/>
      <c r="U64" s="151"/>
      <c r="V64" s="15">
        <v>30361.7</v>
      </c>
      <c r="W64" s="15">
        <v>29611.8</v>
      </c>
      <c r="X64" s="15">
        <v>29611.8</v>
      </c>
      <c r="Y64" s="15">
        <v>29611.8</v>
      </c>
      <c r="Z64" s="15">
        <v>29611.8</v>
      </c>
      <c r="AA64" s="15">
        <v>29611.8</v>
      </c>
      <c r="AB64" s="15">
        <f>AA64+Z64+Y64+X64+W64+V64</f>
        <v>178420.7</v>
      </c>
      <c r="AC64" s="13">
        <v>2026</v>
      </c>
    </row>
    <row r="65" spans="1:30" s="9" customFormat="1" ht="59.25" customHeight="1" x14ac:dyDescent="0.25">
      <c r="A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6" t="s">
        <v>86</v>
      </c>
      <c r="U65" s="6" t="s">
        <v>4</v>
      </c>
      <c r="V65" s="18">
        <v>186</v>
      </c>
      <c r="W65" s="18">
        <v>187</v>
      </c>
      <c r="X65" s="18">
        <v>187</v>
      </c>
      <c r="Y65" s="18">
        <v>187</v>
      </c>
      <c r="Z65" s="18">
        <v>187</v>
      </c>
      <c r="AA65" s="18">
        <v>187</v>
      </c>
      <c r="AB65" s="18">
        <v>187</v>
      </c>
      <c r="AC65" s="13">
        <v>2026</v>
      </c>
    </row>
    <row r="66" spans="1:30" s="9" customFormat="1" ht="78" customHeight="1" x14ac:dyDescent="0.25">
      <c r="A66" s="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3" t="s">
        <v>87</v>
      </c>
      <c r="U66" s="106" t="s">
        <v>12</v>
      </c>
      <c r="V66" s="72">
        <f>V69+V71+V73+V75+V77+V79+V81+V83+V87+V91+V84+V85</f>
        <v>9675.6</v>
      </c>
      <c r="W66" s="72">
        <f>W69</f>
        <v>9903.5</v>
      </c>
      <c r="X66" s="72">
        <f>X69+X75+X73</f>
        <v>9543</v>
      </c>
      <c r="Y66" s="72">
        <f>Y69+Y75+Y73</f>
        <v>9253</v>
      </c>
      <c r="Z66" s="72">
        <f>Z69+Z71+Z73+Z75+Z77+Z79+Z81+Z83+Z84+Z85+Z87+Z88+Z89+Z91</f>
        <v>772000</v>
      </c>
      <c r="AA66" s="72">
        <f>AA69+AA71+AA73+AA75+AA77+AA79+AA81+AA83+AA84+AA85+AA87+AA88+AA89+AA91</f>
        <v>577500</v>
      </c>
      <c r="AB66" s="72">
        <f>AB69+AB71+AB73+AB75+AB77+AB79+AB81+AB83+AB87+AB91+AB84+AB85++AB88+AB89</f>
        <v>1387875.1</v>
      </c>
      <c r="AC66" s="108">
        <v>2026</v>
      </c>
    </row>
    <row r="67" spans="1:30" s="9" customFormat="1" ht="38.25" customHeight="1" x14ac:dyDescent="0.25">
      <c r="A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47" t="s">
        <v>88</v>
      </c>
      <c r="U67" s="6" t="s">
        <v>3</v>
      </c>
      <c r="V67" s="41">
        <v>15</v>
      </c>
      <c r="W67" s="41">
        <v>15</v>
      </c>
      <c r="X67" s="41">
        <v>15</v>
      </c>
      <c r="Y67" s="41">
        <v>15</v>
      </c>
      <c r="Z67" s="41">
        <v>17</v>
      </c>
      <c r="AA67" s="41">
        <v>19</v>
      </c>
      <c r="AB67" s="41">
        <v>19</v>
      </c>
      <c r="AC67" s="37">
        <v>2026</v>
      </c>
    </row>
    <row r="68" spans="1:30" s="9" customFormat="1" ht="117" customHeight="1" x14ac:dyDescent="0.25">
      <c r="A68" s="122"/>
      <c r="B68" s="123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5" t="s">
        <v>89</v>
      </c>
      <c r="U68" s="67" t="s">
        <v>14</v>
      </c>
      <c r="V68" s="42">
        <v>33.299999999999997</v>
      </c>
      <c r="W68" s="42">
        <v>33.299999999999997</v>
      </c>
      <c r="X68" s="42">
        <v>33.299999999999997</v>
      </c>
      <c r="Y68" s="42">
        <v>33.299999999999997</v>
      </c>
      <c r="Z68" s="42">
        <v>25</v>
      </c>
      <c r="AA68" s="42">
        <v>21.6</v>
      </c>
      <c r="AB68" s="42">
        <f>AA68</f>
        <v>21.6</v>
      </c>
      <c r="AC68" s="74">
        <v>2026</v>
      </c>
    </row>
    <row r="69" spans="1:30" s="9" customFormat="1" ht="59.25" customHeight="1" x14ac:dyDescent="0.25">
      <c r="A69" s="8"/>
      <c r="C69" s="10">
        <v>0</v>
      </c>
      <c r="D69" s="10">
        <v>1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2</v>
      </c>
      <c r="L69" s="10">
        <v>1</v>
      </c>
      <c r="M69" s="10">
        <v>0</v>
      </c>
      <c r="N69" s="10">
        <v>4</v>
      </c>
      <c r="O69" s="10">
        <v>9</v>
      </c>
      <c r="P69" s="10">
        <v>9</v>
      </c>
      <c r="Q69" s="110">
        <v>9</v>
      </c>
      <c r="R69" s="31">
        <v>9</v>
      </c>
      <c r="S69" s="31">
        <v>9</v>
      </c>
      <c r="T69" s="124" t="s">
        <v>138</v>
      </c>
      <c r="U69" s="74" t="s">
        <v>13</v>
      </c>
      <c r="V69" s="43">
        <f>1126.4+8549.2</f>
        <v>9675.6</v>
      </c>
      <c r="W69" s="43">
        <v>9903.5</v>
      </c>
      <c r="X69" s="43">
        <v>8007.8</v>
      </c>
      <c r="Y69" s="43">
        <v>9253</v>
      </c>
      <c r="Z69" s="43">
        <v>7000</v>
      </c>
      <c r="AA69" s="43">
        <v>7500</v>
      </c>
      <c r="AB69" s="43">
        <f>AA69+Z69+Y69+X69+W69+V69</f>
        <v>51339.9</v>
      </c>
      <c r="AC69" s="37">
        <v>2026</v>
      </c>
    </row>
    <row r="70" spans="1:30" s="9" customFormat="1" ht="39.75" customHeight="1" x14ac:dyDescent="0.3">
      <c r="A70" s="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3" t="s">
        <v>130</v>
      </c>
      <c r="U70" s="74" t="s">
        <v>3</v>
      </c>
      <c r="V70" s="41">
        <v>2</v>
      </c>
      <c r="W70" s="44">
        <v>2</v>
      </c>
      <c r="X70" s="54">
        <v>3</v>
      </c>
      <c r="Y70" s="44">
        <v>2</v>
      </c>
      <c r="Z70" s="44">
        <v>5</v>
      </c>
      <c r="AA70" s="44">
        <v>5</v>
      </c>
      <c r="AB70" s="41">
        <f>SUM(V70:AA70)</f>
        <v>19</v>
      </c>
      <c r="AC70" s="41">
        <v>2026</v>
      </c>
      <c r="AD70" s="125">
        <f>SUM(V70:AA70)</f>
        <v>19</v>
      </c>
    </row>
    <row r="71" spans="1:30" s="9" customFormat="1" ht="58.5" customHeight="1" x14ac:dyDescent="0.25">
      <c r="A71" s="8"/>
      <c r="C71" s="10">
        <v>0</v>
      </c>
      <c r="D71" s="10">
        <v>1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2</v>
      </c>
      <c r="L71" s="10">
        <v>1</v>
      </c>
      <c r="M71" s="10">
        <v>0</v>
      </c>
      <c r="N71" s="10">
        <v>4</v>
      </c>
      <c r="O71" s="10">
        <v>9</v>
      </c>
      <c r="P71" s="10">
        <v>9</v>
      </c>
      <c r="Q71" s="110">
        <v>9</v>
      </c>
      <c r="R71" s="31">
        <v>9</v>
      </c>
      <c r="S71" s="31">
        <v>9</v>
      </c>
      <c r="T71" s="3" t="s">
        <v>90</v>
      </c>
      <c r="U71" s="74" t="s">
        <v>13</v>
      </c>
      <c r="V71" s="43">
        <v>0</v>
      </c>
      <c r="W71" s="43">
        <v>0</v>
      </c>
      <c r="X71" s="43">
        <v>0</v>
      </c>
      <c r="Y71" s="43">
        <v>0</v>
      </c>
      <c r="Z71" s="43">
        <v>13000</v>
      </c>
      <c r="AA71" s="43">
        <v>13000</v>
      </c>
      <c r="AB71" s="43">
        <f>AA71+Z71+Y71+X71+W71+V71</f>
        <v>26000</v>
      </c>
      <c r="AC71" s="37">
        <v>2026</v>
      </c>
    </row>
    <row r="72" spans="1:30" s="9" customFormat="1" ht="63.75" customHeight="1" x14ac:dyDescent="0.25">
      <c r="A72" s="8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7" t="s">
        <v>123</v>
      </c>
      <c r="U72" s="6" t="s">
        <v>3</v>
      </c>
      <c r="V72" s="50">
        <v>0</v>
      </c>
      <c r="W72" s="48">
        <v>0</v>
      </c>
      <c r="X72" s="48">
        <v>0</v>
      </c>
      <c r="Y72" s="50">
        <v>0</v>
      </c>
      <c r="Z72" s="50">
        <v>4</v>
      </c>
      <c r="AA72" s="50">
        <v>4</v>
      </c>
      <c r="AB72" s="50">
        <v>8</v>
      </c>
      <c r="AC72" s="51">
        <v>2026</v>
      </c>
    </row>
    <row r="73" spans="1:30" s="9" customFormat="1" ht="56.25" customHeight="1" x14ac:dyDescent="0.25">
      <c r="A73" s="8"/>
      <c r="C73" s="11">
        <v>0</v>
      </c>
      <c r="D73" s="11">
        <v>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2</v>
      </c>
      <c r="L73" s="11">
        <v>1</v>
      </c>
      <c r="M73" s="11">
        <v>0</v>
      </c>
      <c r="N73" s="11">
        <v>4</v>
      </c>
      <c r="O73" s="11">
        <v>9</v>
      </c>
      <c r="P73" s="11">
        <v>9</v>
      </c>
      <c r="Q73" s="126">
        <v>9</v>
      </c>
      <c r="R73" s="127">
        <v>9</v>
      </c>
      <c r="S73" s="127">
        <v>9</v>
      </c>
      <c r="T73" s="47" t="s">
        <v>91</v>
      </c>
      <c r="U73" s="6" t="s">
        <v>13</v>
      </c>
      <c r="V73" s="52">
        <v>0</v>
      </c>
      <c r="W73" s="52">
        <v>0</v>
      </c>
      <c r="X73" s="52">
        <v>1291.0999999999999</v>
      </c>
      <c r="Y73" s="52">
        <v>0</v>
      </c>
      <c r="Z73" s="52">
        <v>1300</v>
      </c>
      <c r="AA73" s="52">
        <v>1300</v>
      </c>
      <c r="AB73" s="52">
        <f>AA73+Z73+Y73+X73+W73+V73</f>
        <v>3891.1</v>
      </c>
      <c r="AC73" s="13">
        <v>2026</v>
      </c>
    </row>
    <row r="74" spans="1:30" s="9" customFormat="1" ht="60.75" customHeight="1" x14ac:dyDescent="0.25">
      <c r="A74" s="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3" t="s">
        <v>124</v>
      </c>
      <c r="U74" s="74" t="s">
        <v>3</v>
      </c>
      <c r="V74" s="45" t="s">
        <v>16</v>
      </c>
      <c r="W74" s="44">
        <v>0</v>
      </c>
      <c r="X74" s="44">
        <v>2</v>
      </c>
      <c r="Y74" s="44">
        <v>0</v>
      </c>
      <c r="Z74" s="44">
        <v>12</v>
      </c>
      <c r="AA74" s="44">
        <v>12</v>
      </c>
      <c r="AB74" s="45" t="s">
        <v>27</v>
      </c>
      <c r="AC74" s="74">
        <v>2026</v>
      </c>
      <c r="AD74" s="128"/>
    </row>
    <row r="75" spans="1:30" s="9" customFormat="1" ht="61.5" customHeight="1" x14ac:dyDescent="0.25">
      <c r="A75" s="8"/>
      <c r="C75" s="10">
        <v>0</v>
      </c>
      <c r="D75" s="10">
        <v>1</v>
      </c>
      <c r="E75" s="10">
        <v>0</v>
      </c>
      <c r="F75" s="10">
        <v>0</v>
      </c>
      <c r="G75" s="10">
        <v>7</v>
      </c>
      <c r="H75" s="10">
        <v>0</v>
      </c>
      <c r="I75" s="10">
        <v>3</v>
      </c>
      <c r="J75" s="10">
        <v>0</v>
      </c>
      <c r="K75" s="10">
        <v>2</v>
      </c>
      <c r="L75" s="10">
        <v>1</v>
      </c>
      <c r="M75" s="10" t="s">
        <v>49</v>
      </c>
      <c r="N75" s="10">
        <v>1</v>
      </c>
      <c r="O75" s="10">
        <v>5</v>
      </c>
      <c r="P75" s="10">
        <v>5</v>
      </c>
      <c r="Q75" s="10">
        <v>1</v>
      </c>
      <c r="R75" s="30">
        <v>9</v>
      </c>
      <c r="S75" s="31">
        <v>5</v>
      </c>
      <c r="T75" s="47" t="s">
        <v>92</v>
      </c>
      <c r="U75" s="74" t="s">
        <v>12</v>
      </c>
      <c r="V75" s="46">
        <v>0</v>
      </c>
      <c r="W75" s="43">
        <v>0</v>
      </c>
      <c r="X75" s="43">
        <v>244.1</v>
      </c>
      <c r="Y75" s="43">
        <v>0</v>
      </c>
      <c r="Z75" s="43">
        <v>0</v>
      </c>
      <c r="AA75" s="43">
        <v>0</v>
      </c>
      <c r="AB75" s="43">
        <f>AA75+Z75+Y75+X75+W75+V75</f>
        <v>244.1</v>
      </c>
      <c r="AC75" s="74">
        <v>2023</v>
      </c>
    </row>
    <row r="76" spans="1:30" s="9" customFormat="1" ht="39.75" customHeight="1" x14ac:dyDescent="0.25">
      <c r="A76" s="8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47" t="s">
        <v>125</v>
      </c>
      <c r="U76" s="74" t="s">
        <v>3</v>
      </c>
      <c r="V76" s="44">
        <v>0</v>
      </c>
      <c r="W76" s="44">
        <v>0</v>
      </c>
      <c r="X76" s="44">
        <v>1</v>
      </c>
      <c r="Y76" s="44">
        <v>0</v>
      </c>
      <c r="Z76" s="44">
        <v>0</v>
      </c>
      <c r="AA76" s="44">
        <v>0</v>
      </c>
      <c r="AB76" s="45" t="s">
        <v>55</v>
      </c>
      <c r="AC76" s="6">
        <v>2023</v>
      </c>
    </row>
    <row r="77" spans="1:30" s="9" customFormat="1" ht="37.5" customHeight="1" x14ac:dyDescent="0.25">
      <c r="A77" s="8"/>
      <c r="C77" s="53">
        <v>0</v>
      </c>
      <c r="D77" s="10">
        <v>1</v>
      </c>
      <c r="E77" s="10">
        <v>0</v>
      </c>
      <c r="F77" s="10">
        <v>0</v>
      </c>
      <c r="G77" s="10">
        <v>8</v>
      </c>
      <c r="H77" s="10">
        <v>0</v>
      </c>
      <c r="I77" s="10">
        <v>1</v>
      </c>
      <c r="J77" s="10">
        <v>0</v>
      </c>
      <c r="K77" s="10">
        <v>2</v>
      </c>
      <c r="L77" s="10">
        <v>1</v>
      </c>
      <c r="M77" s="10">
        <v>0</v>
      </c>
      <c r="N77" s="10">
        <v>4</v>
      </c>
      <c r="O77" s="10">
        <v>9</v>
      </c>
      <c r="P77" s="10">
        <v>9</v>
      </c>
      <c r="Q77" s="110">
        <v>9</v>
      </c>
      <c r="R77" s="31">
        <v>9</v>
      </c>
      <c r="S77" s="31">
        <v>9</v>
      </c>
      <c r="T77" s="105" t="s">
        <v>93</v>
      </c>
      <c r="U77" s="74" t="s">
        <v>13</v>
      </c>
      <c r="V77" s="43">
        <v>0</v>
      </c>
      <c r="W77" s="43">
        <v>0</v>
      </c>
      <c r="X77" s="43">
        <v>0</v>
      </c>
      <c r="Y77" s="43">
        <v>0</v>
      </c>
      <c r="Z77" s="43">
        <v>5000</v>
      </c>
      <c r="AA77" s="43">
        <v>5000</v>
      </c>
      <c r="AB77" s="43">
        <f>AA77+Z77+Y77+X77+W77+V77</f>
        <v>10000</v>
      </c>
      <c r="AC77" s="74">
        <v>2026</v>
      </c>
    </row>
    <row r="78" spans="1:30" s="9" customFormat="1" ht="60" customHeight="1" x14ac:dyDescent="0.25">
      <c r="A78" s="129"/>
      <c r="B78" s="130"/>
      <c r="C78" s="131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1"/>
      <c r="T78" s="133" t="s">
        <v>126</v>
      </c>
      <c r="U78" s="74" t="s">
        <v>3</v>
      </c>
      <c r="V78" s="44">
        <v>0</v>
      </c>
      <c r="W78" s="44">
        <v>0</v>
      </c>
      <c r="X78" s="44">
        <v>0</v>
      </c>
      <c r="Y78" s="44">
        <v>0</v>
      </c>
      <c r="Z78" s="44">
        <v>7</v>
      </c>
      <c r="AA78" s="44">
        <v>7</v>
      </c>
      <c r="AB78" s="44">
        <v>14</v>
      </c>
      <c r="AC78" s="74">
        <v>2026</v>
      </c>
    </row>
    <row r="79" spans="1:30" s="9" customFormat="1" ht="77.25" customHeight="1" x14ac:dyDescent="0.25">
      <c r="A79" s="8"/>
      <c r="C79" s="10">
        <v>0</v>
      </c>
      <c r="D79" s="10">
        <v>1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2</v>
      </c>
      <c r="L79" s="10">
        <v>1</v>
      </c>
      <c r="M79" s="10">
        <v>0</v>
      </c>
      <c r="N79" s="10">
        <v>4</v>
      </c>
      <c r="O79" s="10">
        <v>9</v>
      </c>
      <c r="P79" s="10">
        <v>9</v>
      </c>
      <c r="Q79" s="10">
        <v>9</v>
      </c>
      <c r="R79" s="31">
        <v>9</v>
      </c>
      <c r="S79" s="31">
        <v>9</v>
      </c>
      <c r="T79" s="105" t="s">
        <v>94</v>
      </c>
      <c r="U79" s="74" t="s">
        <v>13</v>
      </c>
      <c r="V79" s="46">
        <v>0</v>
      </c>
      <c r="W79" s="46">
        <v>0</v>
      </c>
      <c r="X79" s="46">
        <v>0</v>
      </c>
      <c r="Y79" s="46">
        <v>0</v>
      </c>
      <c r="Z79" s="46">
        <v>700</v>
      </c>
      <c r="AA79" s="46">
        <v>700</v>
      </c>
      <c r="AB79" s="43">
        <f>AA79+Z79+Y79+V79+X79+W79</f>
        <v>1400</v>
      </c>
      <c r="AC79" s="74">
        <v>2026</v>
      </c>
    </row>
    <row r="80" spans="1:30" s="9" customFormat="1" ht="59.25" customHeight="1" x14ac:dyDescent="0.25">
      <c r="A80" s="8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11"/>
      <c r="O80" s="11"/>
      <c r="P80" s="11"/>
      <c r="Q80" s="11"/>
      <c r="R80" s="11"/>
      <c r="S80" s="11"/>
      <c r="T80" s="133" t="s">
        <v>127</v>
      </c>
      <c r="U80" s="74" t="s">
        <v>3</v>
      </c>
      <c r="V80" s="44">
        <v>0</v>
      </c>
      <c r="W80" s="44">
        <v>0</v>
      </c>
      <c r="X80" s="44">
        <v>0</v>
      </c>
      <c r="Y80" s="44">
        <v>0</v>
      </c>
      <c r="Z80" s="44">
        <v>1</v>
      </c>
      <c r="AA80" s="44">
        <v>1</v>
      </c>
      <c r="AB80" s="44">
        <v>2</v>
      </c>
      <c r="AC80" s="74">
        <v>2026</v>
      </c>
    </row>
    <row r="81" spans="1:30" s="9" customFormat="1" ht="66" customHeight="1" x14ac:dyDescent="0.25">
      <c r="A81" s="8"/>
      <c r="C81" s="11">
        <v>0</v>
      </c>
      <c r="D81" s="11">
        <v>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2</v>
      </c>
      <c r="L81" s="11">
        <v>1</v>
      </c>
      <c r="M81" s="11">
        <v>0</v>
      </c>
      <c r="N81" s="10">
        <v>4</v>
      </c>
      <c r="O81" s="10">
        <v>9</v>
      </c>
      <c r="P81" s="10">
        <v>9</v>
      </c>
      <c r="Q81" s="10">
        <v>9</v>
      </c>
      <c r="R81" s="31">
        <v>9</v>
      </c>
      <c r="S81" s="31">
        <v>9</v>
      </c>
      <c r="T81" s="40" t="s">
        <v>38</v>
      </c>
      <c r="U81" s="6" t="s">
        <v>12</v>
      </c>
      <c r="V81" s="15">
        <v>0</v>
      </c>
      <c r="W81" s="15">
        <v>0</v>
      </c>
      <c r="X81" s="15">
        <v>0</v>
      </c>
      <c r="Y81" s="15">
        <v>0</v>
      </c>
      <c r="Z81" s="15">
        <v>5000</v>
      </c>
      <c r="AA81" s="15">
        <v>0</v>
      </c>
      <c r="AB81" s="15">
        <f>AA81+Z81+Y81+X81</f>
        <v>5000</v>
      </c>
      <c r="AC81" s="13">
        <v>2025</v>
      </c>
    </row>
    <row r="82" spans="1:30" s="9" customFormat="1" ht="21.75" customHeight="1" x14ac:dyDescent="0.25">
      <c r="A82" s="8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4" t="s">
        <v>95</v>
      </c>
      <c r="U82" s="6" t="s">
        <v>3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1</v>
      </c>
      <c r="AC82" s="13">
        <v>2025</v>
      </c>
    </row>
    <row r="83" spans="1:30" s="9" customFormat="1" ht="21.75" customHeight="1" x14ac:dyDescent="0.25">
      <c r="A83" s="8"/>
      <c r="C83" s="11">
        <v>0</v>
      </c>
      <c r="D83" s="11">
        <v>1</v>
      </c>
      <c r="E83" s="11">
        <v>0</v>
      </c>
      <c r="F83" s="11">
        <v>0</v>
      </c>
      <c r="G83" s="11">
        <v>8</v>
      </c>
      <c r="H83" s="11">
        <v>0</v>
      </c>
      <c r="I83" s="11">
        <v>1</v>
      </c>
      <c r="J83" s="11">
        <v>0</v>
      </c>
      <c r="K83" s="11">
        <v>2</v>
      </c>
      <c r="L83" s="11">
        <v>1</v>
      </c>
      <c r="M83" s="11">
        <v>0</v>
      </c>
      <c r="N83" s="11">
        <v>4</v>
      </c>
      <c r="O83" s="10">
        <v>9</v>
      </c>
      <c r="P83" s="10">
        <v>9</v>
      </c>
      <c r="Q83" s="110">
        <v>9</v>
      </c>
      <c r="R83" s="31">
        <v>9</v>
      </c>
      <c r="S83" s="31">
        <v>9</v>
      </c>
      <c r="T83" s="146" t="s">
        <v>96</v>
      </c>
      <c r="U83" s="149" t="s">
        <v>12</v>
      </c>
      <c r="V83" s="15">
        <v>0</v>
      </c>
      <c r="W83" s="15">
        <v>0</v>
      </c>
      <c r="X83" s="15">
        <v>0</v>
      </c>
      <c r="Y83" s="52">
        <v>0</v>
      </c>
      <c r="Z83" s="15">
        <v>48300</v>
      </c>
      <c r="AA83" s="15">
        <v>23800</v>
      </c>
      <c r="AB83" s="15">
        <f>Y83+Z83+AA83</f>
        <v>72100</v>
      </c>
      <c r="AC83" s="13">
        <v>2026</v>
      </c>
    </row>
    <row r="84" spans="1:30" s="9" customFormat="1" ht="20.25" customHeight="1" x14ac:dyDescent="0.25">
      <c r="A84" s="8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47"/>
      <c r="U84" s="174"/>
      <c r="V84" s="15">
        <v>0</v>
      </c>
      <c r="W84" s="15">
        <v>0</v>
      </c>
      <c r="X84" s="15">
        <v>0</v>
      </c>
      <c r="Y84" s="52">
        <v>0</v>
      </c>
      <c r="Z84" s="15">
        <v>116400</v>
      </c>
      <c r="AA84" s="15">
        <v>55900</v>
      </c>
      <c r="AB84" s="15">
        <f>Y84+Z84+AA84</f>
        <v>172300</v>
      </c>
      <c r="AC84" s="13">
        <v>2026</v>
      </c>
    </row>
    <row r="85" spans="1:30" s="9" customFormat="1" ht="19.5" customHeight="1" x14ac:dyDescent="0.25">
      <c r="A85" s="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48"/>
      <c r="U85" s="175"/>
      <c r="V85" s="15">
        <v>0</v>
      </c>
      <c r="W85" s="15">
        <v>0</v>
      </c>
      <c r="X85" s="15">
        <v>0</v>
      </c>
      <c r="Y85" s="52">
        <v>0</v>
      </c>
      <c r="Z85" s="15">
        <v>455300</v>
      </c>
      <c r="AA85" s="15">
        <v>220300</v>
      </c>
      <c r="AB85" s="15">
        <f>AA85+Z85+Y85</f>
        <v>675600</v>
      </c>
      <c r="AC85" s="13">
        <v>2026</v>
      </c>
    </row>
    <row r="86" spans="1:30" s="9" customFormat="1" ht="20.25" customHeight="1" x14ac:dyDescent="0.3">
      <c r="A86" s="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16" t="s">
        <v>97</v>
      </c>
      <c r="U86" s="6" t="s">
        <v>3</v>
      </c>
      <c r="V86" s="12">
        <v>0</v>
      </c>
      <c r="W86" s="12">
        <v>0</v>
      </c>
      <c r="X86" s="12">
        <v>0</v>
      </c>
      <c r="Y86" s="12">
        <v>0</v>
      </c>
      <c r="Z86" s="12">
        <v>1</v>
      </c>
      <c r="AA86" s="12">
        <v>1</v>
      </c>
      <c r="AB86" s="12">
        <v>2</v>
      </c>
      <c r="AC86" s="13">
        <v>2026</v>
      </c>
    </row>
    <row r="87" spans="1:30" s="9" customFormat="1" ht="21" customHeight="1" x14ac:dyDescent="0.25">
      <c r="A87" s="8"/>
      <c r="C87" s="11">
        <v>0</v>
      </c>
      <c r="D87" s="11">
        <v>1</v>
      </c>
      <c r="E87" s="11">
        <v>0</v>
      </c>
      <c r="F87" s="11">
        <v>0</v>
      </c>
      <c r="G87" s="11">
        <v>8</v>
      </c>
      <c r="H87" s="11">
        <v>0</v>
      </c>
      <c r="I87" s="11">
        <v>1</v>
      </c>
      <c r="J87" s="11">
        <v>0</v>
      </c>
      <c r="K87" s="11">
        <v>2</v>
      </c>
      <c r="L87" s="11">
        <v>1</v>
      </c>
      <c r="M87" s="11">
        <v>0</v>
      </c>
      <c r="N87" s="11">
        <v>4</v>
      </c>
      <c r="O87" s="10">
        <v>9</v>
      </c>
      <c r="P87" s="10">
        <v>9</v>
      </c>
      <c r="Q87" s="110">
        <v>9</v>
      </c>
      <c r="R87" s="31">
        <v>9</v>
      </c>
      <c r="S87" s="31">
        <v>9</v>
      </c>
      <c r="T87" s="143" t="s">
        <v>48</v>
      </c>
      <c r="U87" s="149" t="s">
        <v>12</v>
      </c>
      <c r="V87" s="15">
        <v>0</v>
      </c>
      <c r="W87" s="15">
        <v>0</v>
      </c>
      <c r="X87" s="15">
        <v>0</v>
      </c>
      <c r="Y87" s="15">
        <v>0</v>
      </c>
      <c r="Z87" s="1">
        <v>5169</v>
      </c>
      <c r="AA87" s="15">
        <v>15000</v>
      </c>
      <c r="AB87" s="1">
        <v>20169</v>
      </c>
      <c r="AC87" s="13">
        <v>2026</v>
      </c>
    </row>
    <row r="88" spans="1:30" s="9" customFormat="1" ht="23.25" customHeight="1" x14ac:dyDescent="0.25">
      <c r="A88" s="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44"/>
      <c r="U88" s="174"/>
      <c r="V88" s="15">
        <v>0</v>
      </c>
      <c r="W88" s="15">
        <v>0</v>
      </c>
      <c r="X88" s="15">
        <v>0</v>
      </c>
      <c r="Y88" s="15">
        <v>0</v>
      </c>
      <c r="Z88" s="1">
        <v>15831</v>
      </c>
      <c r="AA88" s="15">
        <v>45000</v>
      </c>
      <c r="AB88" s="1">
        <v>60831</v>
      </c>
      <c r="AC88" s="13">
        <v>2026</v>
      </c>
    </row>
    <row r="89" spans="1:30" s="9" customFormat="1" ht="19.5" customHeight="1" x14ac:dyDescent="0.25">
      <c r="A89" s="8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45"/>
      <c r="U89" s="175"/>
      <c r="V89" s="15">
        <v>0</v>
      </c>
      <c r="W89" s="15">
        <v>0</v>
      </c>
      <c r="X89" s="15">
        <v>0</v>
      </c>
      <c r="Y89" s="15">
        <v>0</v>
      </c>
      <c r="Z89" s="15">
        <v>49000</v>
      </c>
      <c r="AA89" s="15">
        <v>140000</v>
      </c>
      <c r="AB89" s="15">
        <v>189000</v>
      </c>
      <c r="AC89" s="13">
        <v>2026</v>
      </c>
    </row>
    <row r="90" spans="1:30" s="9" customFormat="1" ht="38.25" customHeight="1" x14ac:dyDescent="0.3">
      <c r="A90" s="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14" t="s">
        <v>40</v>
      </c>
      <c r="U90" s="6" t="s">
        <v>3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1</v>
      </c>
      <c r="AB90" s="12">
        <v>1</v>
      </c>
      <c r="AC90" s="13">
        <v>2026</v>
      </c>
    </row>
    <row r="91" spans="1:30" s="9" customFormat="1" ht="66" customHeight="1" x14ac:dyDescent="0.25">
      <c r="A91" s="8"/>
      <c r="C91" s="11">
        <v>0</v>
      </c>
      <c r="D91" s="11">
        <v>1</v>
      </c>
      <c r="E91" s="11">
        <v>0</v>
      </c>
      <c r="F91" s="11">
        <v>0</v>
      </c>
      <c r="G91" s="11">
        <v>7</v>
      </c>
      <c r="H91" s="11">
        <v>0</v>
      </c>
      <c r="I91" s="11">
        <v>3</v>
      </c>
      <c r="J91" s="11">
        <v>0</v>
      </c>
      <c r="K91" s="11">
        <v>2</v>
      </c>
      <c r="L91" s="11">
        <v>1</v>
      </c>
      <c r="M91" s="11">
        <v>0</v>
      </c>
      <c r="N91" s="11">
        <v>4</v>
      </c>
      <c r="O91" s="10">
        <v>9</v>
      </c>
      <c r="P91" s="10">
        <v>9</v>
      </c>
      <c r="Q91" s="110">
        <v>9</v>
      </c>
      <c r="R91" s="31">
        <v>9</v>
      </c>
      <c r="S91" s="31">
        <v>9</v>
      </c>
      <c r="T91" s="14" t="s">
        <v>117</v>
      </c>
      <c r="U91" s="6" t="s">
        <v>12</v>
      </c>
      <c r="V91" s="15">
        <v>0</v>
      </c>
      <c r="W91" s="15">
        <v>0</v>
      </c>
      <c r="X91" s="15">
        <v>0</v>
      </c>
      <c r="Y91" s="15">
        <v>0</v>
      </c>
      <c r="Z91" s="15">
        <v>50000</v>
      </c>
      <c r="AA91" s="15">
        <v>50000</v>
      </c>
      <c r="AB91" s="15">
        <f>AA91+Z91</f>
        <v>100000</v>
      </c>
      <c r="AC91" s="13">
        <v>2026</v>
      </c>
    </row>
    <row r="92" spans="1:30" s="9" customFormat="1" ht="24.75" customHeight="1" x14ac:dyDescent="0.3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7" t="s">
        <v>39</v>
      </c>
      <c r="U92" s="6" t="s">
        <v>3</v>
      </c>
      <c r="V92" s="12">
        <v>0</v>
      </c>
      <c r="W92" s="12">
        <v>0</v>
      </c>
      <c r="X92" s="12">
        <v>0</v>
      </c>
      <c r="Y92" s="12">
        <v>0</v>
      </c>
      <c r="Z92" s="12">
        <v>2</v>
      </c>
      <c r="AA92" s="12">
        <v>1</v>
      </c>
      <c r="AB92" s="12">
        <v>3</v>
      </c>
      <c r="AC92" s="13">
        <v>2026</v>
      </c>
    </row>
    <row r="93" spans="1:30" s="9" customFormat="1" ht="64.5" customHeight="1" x14ac:dyDescent="0.25">
      <c r="A93" s="8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27" t="s">
        <v>98</v>
      </c>
      <c r="U93" s="20" t="s">
        <v>12</v>
      </c>
      <c r="V93" s="21">
        <f>V94+V107</f>
        <v>16025.2</v>
      </c>
      <c r="W93" s="21">
        <v>30396.2</v>
      </c>
      <c r="X93" s="21">
        <f>X94+X107</f>
        <v>14958</v>
      </c>
      <c r="Y93" s="21">
        <f>Y94+Y107</f>
        <v>14978</v>
      </c>
      <c r="Z93" s="21">
        <f>Z94+Z107</f>
        <v>29821.5</v>
      </c>
      <c r="AA93" s="21">
        <f>AA94+AA107</f>
        <v>29771.5</v>
      </c>
      <c r="AB93" s="21">
        <f>SUM(V93:AA93)</f>
        <v>135950.39999999999</v>
      </c>
      <c r="AC93" s="13">
        <v>2026</v>
      </c>
    </row>
    <row r="94" spans="1:30" s="9" customFormat="1" ht="57" customHeight="1" x14ac:dyDescent="0.3">
      <c r="A94" s="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3" t="s">
        <v>99</v>
      </c>
      <c r="U94" s="106" t="s">
        <v>12</v>
      </c>
      <c r="V94" s="72">
        <f>V98+V100+V101</f>
        <v>7817.8</v>
      </c>
      <c r="W94" s="72">
        <v>21629.599999999999</v>
      </c>
      <c r="X94" s="72">
        <f>X98+X100</f>
        <v>6245.4</v>
      </c>
      <c r="Y94" s="72">
        <f>Y98+Y100</f>
        <v>6265.4</v>
      </c>
      <c r="Z94" s="72">
        <f>Z98+Z100</f>
        <v>21405.9</v>
      </c>
      <c r="AA94" s="72">
        <f>AA98+AA100</f>
        <v>21405.9</v>
      </c>
      <c r="AB94" s="72">
        <f>SUM(V94:AA94)</f>
        <v>84770</v>
      </c>
      <c r="AC94" s="37">
        <v>2026</v>
      </c>
    </row>
    <row r="95" spans="1:30" s="9" customFormat="1" ht="36.75" customHeight="1" x14ac:dyDescent="0.25">
      <c r="A95" s="8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47" t="s">
        <v>100</v>
      </c>
      <c r="U95" s="6" t="s">
        <v>14</v>
      </c>
      <c r="V95" s="15">
        <v>30</v>
      </c>
      <c r="W95" s="15">
        <v>55.2</v>
      </c>
      <c r="X95" s="15">
        <v>55.2</v>
      </c>
      <c r="Y95" s="15">
        <v>58.3</v>
      </c>
      <c r="Z95" s="15">
        <v>58.3</v>
      </c>
      <c r="AA95" s="15">
        <v>58.6</v>
      </c>
      <c r="AB95" s="15">
        <v>58.6</v>
      </c>
      <c r="AC95" s="13">
        <v>2026</v>
      </c>
    </row>
    <row r="96" spans="1:30" s="9" customFormat="1" ht="38.25" customHeight="1" x14ac:dyDescent="0.4">
      <c r="A96" s="8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6" t="s">
        <v>134</v>
      </c>
      <c r="U96" s="6" t="s">
        <v>3</v>
      </c>
      <c r="V96" s="12">
        <v>46</v>
      </c>
      <c r="W96" s="12">
        <v>47</v>
      </c>
      <c r="X96" s="12">
        <v>47</v>
      </c>
      <c r="Y96" s="12">
        <v>47</v>
      </c>
      <c r="Z96" s="12">
        <v>47</v>
      </c>
      <c r="AA96" s="12">
        <v>47</v>
      </c>
      <c r="AB96" s="12">
        <v>47</v>
      </c>
      <c r="AC96" s="13">
        <v>2026</v>
      </c>
      <c r="AD96" s="134"/>
    </row>
    <row r="97" spans="1:30" s="9" customFormat="1" ht="81" customHeight="1" x14ac:dyDescent="0.25">
      <c r="A97" s="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77" t="s">
        <v>101</v>
      </c>
      <c r="U97" s="67" t="s">
        <v>14</v>
      </c>
      <c r="V97" s="32">
        <v>8.5</v>
      </c>
      <c r="W97" s="32">
        <v>8.5</v>
      </c>
      <c r="X97" s="32">
        <v>8.5</v>
      </c>
      <c r="Y97" s="32">
        <v>8.5</v>
      </c>
      <c r="Z97" s="32">
        <v>8.5</v>
      </c>
      <c r="AA97" s="32">
        <v>8.5</v>
      </c>
      <c r="AB97" s="32">
        <v>8.5</v>
      </c>
      <c r="AC97" s="2">
        <v>2026</v>
      </c>
    </row>
    <row r="98" spans="1:30" s="9" customFormat="1" ht="45.75" customHeight="1" x14ac:dyDescent="0.35">
      <c r="A98" s="8"/>
      <c r="C98" s="10">
        <v>0</v>
      </c>
      <c r="D98" s="10">
        <v>1</v>
      </c>
      <c r="E98" s="10">
        <v>0</v>
      </c>
      <c r="F98" s="10">
        <v>0</v>
      </c>
      <c r="G98" s="10">
        <v>8</v>
      </c>
      <c r="H98" s="10">
        <v>0</v>
      </c>
      <c r="I98" s="10">
        <v>1</v>
      </c>
      <c r="J98" s="10">
        <v>0</v>
      </c>
      <c r="K98" s="10">
        <v>2</v>
      </c>
      <c r="L98" s="10">
        <v>2</v>
      </c>
      <c r="M98" s="10">
        <v>0</v>
      </c>
      <c r="N98" s="10">
        <v>1</v>
      </c>
      <c r="O98" s="10">
        <v>9</v>
      </c>
      <c r="P98" s="10">
        <v>9</v>
      </c>
      <c r="Q98" s="110">
        <v>9</v>
      </c>
      <c r="R98" s="31">
        <v>9</v>
      </c>
      <c r="S98" s="31">
        <v>9</v>
      </c>
      <c r="T98" s="3" t="s">
        <v>102</v>
      </c>
      <c r="U98" s="74" t="s">
        <v>12</v>
      </c>
      <c r="V98" s="42">
        <v>7701.1</v>
      </c>
      <c r="W98" s="42">
        <v>10445.4</v>
      </c>
      <c r="X98" s="42">
        <v>5645.4</v>
      </c>
      <c r="Y98" s="42">
        <v>5645.4</v>
      </c>
      <c r="Z98" s="42">
        <v>20000</v>
      </c>
      <c r="AA98" s="42">
        <v>20000</v>
      </c>
      <c r="AB98" s="43">
        <f>SUM(V98:AA98)</f>
        <v>69437.3</v>
      </c>
      <c r="AC98" s="37">
        <v>2026</v>
      </c>
      <c r="AD98" s="119"/>
    </row>
    <row r="99" spans="1:30" s="9" customFormat="1" ht="38.25" customHeight="1" x14ac:dyDescent="0.25">
      <c r="A99" s="8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35"/>
      <c r="Q99" s="135"/>
      <c r="R99" s="135"/>
      <c r="S99" s="135"/>
      <c r="T99" s="136" t="s">
        <v>118</v>
      </c>
      <c r="U99" s="74" t="s">
        <v>3</v>
      </c>
      <c r="V99" s="45" t="s">
        <v>114</v>
      </c>
      <c r="W99" s="45" t="s">
        <v>115</v>
      </c>
      <c r="X99" s="45" t="s">
        <v>116</v>
      </c>
      <c r="Y99" s="45" t="s">
        <v>116</v>
      </c>
      <c r="Z99" s="45" t="s">
        <v>35</v>
      </c>
      <c r="AA99" s="45" t="s">
        <v>35</v>
      </c>
      <c r="AB99" s="36" t="s">
        <v>35</v>
      </c>
      <c r="AC99" s="74">
        <v>2026</v>
      </c>
    </row>
    <row r="100" spans="1:30" s="9" customFormat="1" ht="44.25" customHeight="1" x14ac:dyDescent="0.25">
      <c r="A100" s="8"/>
      <c r="C100" s="10">
        <v>0</v>
      </c>
      <c r="D100" s="10">
        <v>1</v>
      </c>
      <c r="E100" s="10">
        <v>0</v>
      </c>
      <c r="F100" s="10">
        <v>0</v>
      </c>
      <c r="G100" s="10">
        <v>8</v>
      </c>
      <c r="H100" s="10">
        <v>0</v>
      </c>
      <c r="I100" s="10">
        <v>1</v>
      </c>
      <c r="J100" s="10">
        <v>0</v>
      </c>
      <c r="K100" s="10">
        <v>2</v>
      </c>
      <c r="L100" s="10">
        <v>2</v>
      </c>
      <c r="M100" s="10">
        <v>0</v>
      </c>
      <c r="N100" s="10">
        <v>1</v>
      </c>
      <c r="O100" s="10">
        <v>9</v>
      </c>
      <c r="P100" s="10">
        <v>9</v>
      </c>
      <c r="Q100" s="10">
        <v>9</v>
      </c>
      <c r="R100" s="31">
        <v>9</v>
      </c>
      <c r="S100" s="31">
        <v>9</v>
      </c>
      <c r="T100" s="176" t="s">
        <v>103</v>
      </c>
      <c r="U100" s="149" t="s">
        <v>12</v>
      </c>
      <c r="V100" s="52">
        <v>94.7</v>
      </c>
      <c r="W100" s="52">
        <v>25.4</v>
      </c>
      <c r="X100" s="52">
        <v>600</v>
      </c>
      <c r="Y100" s="52">
        <v>620</v>
      </c>
      <c r="Z100" s="52">
        <v>1405.9</v>
      </c>
      <c r="AA100" s="52">
        <v>1405.9</v>
      </c>
      <c r="AB100" s="52">
        <f>AA100+Z100+Y100+X100+W100+V100</f>
        <v>4151.9000000000005</v>
      </c>
      <c r="AC100" s="13">
        <v>2026</v>
      </c>
    </row>
    <row r="101" spans="1:30" s="9" customFormat="1" ht="33.75" customHeight="1" x14ac:dyDescent="0.25">
      <c r="A101" s="8"/>
      <c r="C101" s="10">
        <v>0</v>
      </c>
      <c r="D101" s="10">
        <v>0</v>
      </c>
      <c r="E101" s="10">
        <v>6</v>
      </c>
      <c r="F101" s="10">
        <v>0</v>
      </c>
      <c r="G101" s="10">
        <v>8</v>
      </c>
      <c r="H101" s="10">
        <v>0</v>
      </c>
      <c r="I101" s="10">
        <v>1</v>
      </c>
      <c r="J101" s="10">
        <v>0</v>
      </c>
      <c r="K101" s="10">
        <v>2</v>
      </c>
      <c r="L101" s="10">
        <v>2</v>
      </c>
      <c r="M101" s="10">
        <v>0</v>
      </c>
      <c r="N101" s="10">
        <v>1</v>
      </c>
      <c r="O101" s="10">
        <v>9</v>
      </c>
      <c r="P101" s="10">
        <v>9</v>
      </c>
      <c r="Q101" s="10">
        <v>9</v>
      </c>
      <c r="R101" s="31">
        <v>9</v>
      </c>
      <c r="S101" s="31">
        <v>9</v>
      </c>
      <c r="T101" s="178"/>
      <c r="U101" s="151"/>
      <c r="V101" s="29">
        <v>22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22</v>
      </c>
      <c r="AC101" s="2">
        <v>2021</v>
      </c>
    </row>
    <row r="102" spans="1:30" s="9" customFormat="1" ht="21" customHeight="1" x14ac:dyDescent="0.3">
      <c r="A102" s="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3" t="s">
        <v>104</v>
      </c>
      <c r="U102" s="74" t="s">
        <v>3</v>
      </c>
      <c r="V102" s="54">
        <v>3</v>
      </c>
      <c r="W102" s="54">
        <v>1</v>
      </c>
      <c r="X102" s="54">
        <v>1</v>
      </c>
      <c r="Y102" s="54">
        <v>1</v>
      </c>
      <c r="Z102" s="54">
        <v>1</v>
      </c>
      <c r="AA102" s="54">
        <v>1</v>
      </c>
      <c r="AB102" s="54">
        <v>3</v>
      </c>
      <c r="AC102" s="37">
        <v>2026</v>
      </c>
    </row>
    <row r="103" spans="1:30" s="9" customFormat="1" ht="21" customHeight="1" x14ac:dyDescent="0.25">
      <c r="A103" s="8"/>
      <c r="C103" s="10">
        <v>0</v>
      </c>
      <c r="D103" s="10">
        <v>0</v>
      </c>
      <c r="E103" s="10">
        <v>4</v>
      </c>
      <c r="F103" s="10">
        <v>0</v>
      </c>
      <c r="G103" s="10">
        <v>8</v>
      </c>
      <c r="H103" s="10">
        <v>0</v>
      </c>
      <c r="I103" s="10">
        <v>1</v>
      </c>
      <c r="J103" s="10">
        <v>0</v>
      </c>
      <c r="K103" s="10">
        <v>2</v>
      </c>
      <c r="L103" s="10">
        <v>2</v>
      </c>
      <c r="M103" s="10">
        <v>0</v>
      </c>
      <c r="N103" s="10">
        <v>1</v>
      </c>
      <c r="O103" s="10">
        <v>0</v>
      </c>
      <c r="P103" s="10">
        <v>0</v>
      </c>
      <c r="Q103" s="10">
        <v>7</v>
      </c>
      <c r="R103" s="10">
        <v>1</v>
      </c>
      <c r="S103" s="10">
        <v>2</v>
      </c>
      <c r="T103" s="176" t="s">
        <v>139</v>
      </c>
      <c r="U103" s="149" t="s">
        <v>12</v>
      </c>
      <c r="V103" s="52">
        <v>0</v>
      </c>
      <c r="W103" s="52">
        <v>4943.2</v>
      </c>
      <c r="X103" s="52">
        <v>0</v>
      </c>
      <c r="Y103" s="52">
        <v>0</v>
      </c>
      <c r="Z103" s="52">
        <v>0</v>
      </c>
      <c r="AA103" s="52">
        <v>0</v>
      </c>
      <c r="AB103" s="52">
        <f>SUM(V103:AA103)</f>
        <v>4943.2</v>
      </c>
      <c r="AC103" s="13">
        <v>2022</v>
      </c>
    </row>
    <row r="104" spans="1:30" s="9" customFormat="1" ht="19.5" customHeight="1" x14ac:dyDescent="0.25">
      <c r="A104" s="8"/>
      <c r="C104" s="10">
        <v>0</v>
      </c>
      <c r="D104" s="10">
        <v>0</v>
      </c>
      <c r="E104" s="10">
        <v>4</v>
      </c>
      <c r="F104" s="10">
        <v>0</v>
      </c>
      <c r="G104" s="10">
        <v>8</v>
      </c>
      <c r="H104" s="10">
        <v>0</v>
      </c>
      <c r="I104" s="10">
        <v>1</v>
      </c>
      <c r="J104" s="10">
        <v>0</v>
      </c>
      <c r="K104" s="10">
        <v>2</v>
      </c>
      <c r="L104" s="10">
        <v>2</v>
      </c>
      <c r="M104" s="10">
        <v>0</v>
      </c>
      <c r="N104" s="10">
        <v>1</v>
      </c>
      <c r="O104" s="10" t="s">
        <v>43</v>
      </c>
      <c r="P104" s="10">
        <v>0</v>
      </c>
      <c r="Q104" s="10">
        <v>7</v>
      </c>
      <c r="R104" s="10">
        <v>1</v>
      </c>
      <c r="S104" s="10">
        <v>2</v>
      </c>
      <c r="T104" s="177"/>
      <c r="U104" s="150"/>
      <c r="V104" s="52">
        <v>0</v>
      </c>
      <c r="W104" s="52">
        <v>621.6</v>
      </c>
      <c r="X104" s="52">
        <v>0</v>
      </c>
      <c r="Y104" s="52">
        <v>0</v>
      </c>
      <c r="Z104" s="52">
        <v>0</v>
      </c>
      <c r="AA104" s="52">
        <v>0</v>
      </c>
      <c r="AB104" s="52">
        <f>SUM(V104:AA104)</f>
        <v>621.6</v>
      </c>
      <c r="AC104" s="13">
        <v>2022</v>
      </c>
    </row>
    <row r="105" spans="1:30" s="9" customFormat="1" ht="23.25" customHeight="1" x14ac:dyDescent="0.25">
      <c r="A105" s="8"/>
      <c r="C105" s="10">
        <v>0</v>
      </c>
      <c r="D105" s="10">
        <v>0</v>
      </c>
      <c r="E105" s="10">
        <v>4</v>
      </c>
      <c r="F105" s="10">
        <v>0</v>
      </c>
      <c r="G105" s="10">
        <v>8</v>
      </c>
      <c r="H105" s="10">
        <v>0</v>
      </c>
      <c r="I105" s="10">
        <v>1</v>
      </c>
      <c r="J105" s="10">
        <v>0</v>
      </c>
      <c r="K105" s="10">
        <v>2</v>
      </c>
      <c r="L105" s="10">
        <v>2</v>
      </c>
      <c r="M105" s="10">
        <v>0</v>
      </c>
      <c r="N105" s="10">
        <v>1</v>
      </c>
      <c r="O105" s="10">
        <v>1</v>
      </c>
      <c r="P105" s="10">
        <v>0</v>
      </c>
      <c r="Q105" s="10">
        <v>7</v>
      </c>
      <c r="R105" s="31">
        <v>1</v>
      </c>
      <c r="S105" s="31">
        <v>2</v>
      </c>
      <c r="T105" s="178"/>
      <c r="U105" s="151"/>
      <c r="V105" s="52">
        <v>0</v>
      </c>
      <c r="W105" s="52">
        <v>5594</v>
      </c>
      <c r="X105" s="52">
        <v>0</v>
      </c>
      <c r="Y105" s="52">
        <v>0</v>
      </c>
      <c r="Z105" s="52">
        <v>0</v>
      </c>
      <c r="AA105" s="52">
        <v>0</v>
      </c>
      <c r="AB105" s="52">
        <f>SUM(V105:AA105)</f>
        <v>5594</v>
      </c>
      <c r="AC105" s="13">
        <v>2022</v>
      </c>
    </row>
    <row r="106" spans="1:30" s="9" customFormat="1" ht="22.5" customHeight="1" x14ac:dyDescent="0.3">
      <c r="A106" s="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47" t="s">
        <v>135</v>
      </c>
      <c r="U106" s="6" t="s">
        <v>131</v>
      </c>
      <c r="V106" s="48">
        <v>0</v>
      </c>
      <c r="W106" s="50">
        <v>421.8</v>
      </c>
      <c r="X106" s="48">
        <v>0</v>
      </c>
      <c r="Y106" s="48">
        <v>0</v>
      </c>
      <c r="Z106" s="48">
        <v>0</v>
      </c>
      <c r="AA106" s="48">
        <v>0</v>
      </c>
      <c r="AB106" s="50">
        <v>421.8</v>
      </c>
      <c r="AC106" s="13">
        <v>2022</v>
      </c>
    </row>
    <row r="107" spans="1:30" s="9" customFormat="1" ht="40.5" customHeight="1" x14ac:dyDescent="0.3">
      <c r="A107" s="8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3" t="s">
        <v>105</v>
      </c>
      <c r="U107" s="20" t="s">
        <v>12</v>
      </c>
      <c r="V107" s="21">
        <f t="shared" ref="V107:AB107" si="3">V109+V111</f>
        <v>8207.4</v>
      </c>
      <c r="W107" s="21">
        <f t="shared" si="3"/>
        <v>8766.6</v>
      </c>
      <c r="X107" s="21">
        <f t="shared" si="3"/>
        <v>8712.6</v>
      </c>
      <c r="Y107" s="21">
        <f t="shared" si="3"/>
        <v>8712.6</v>
      </c>
      <c r="Z107" s="21">
        <f t="shared" si="3"/>
        <v>8415.6</v>
      </c>
      <c r="AA107" s="21">
        <f t="shared" si="3"/>
        <v>8365.6</v>
      </c>
      <c r="AB107" s="21">
        <f t="shared" si="3"/>
        <v>51180.4</v>
      </c>
      <c r="AC107" s="13">
        <v>2026</v>
      </c>
    </row>
    <row r="108" spans="1:30" s="9" customFormat="1" ht="57.75" customHeight="1" x14ac:dyDescent="0.3">
      <c r="A108" s="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16" t="s">
        <v>106</v>
      </c>
      <c r="U108" s="67" t="s">
        <v>14</v>
      </c>
      <c r="V108" s="29">
        <v>93.6</v>
      </c>
      <c r="W108" s="29">
        <v>93.6</v>
      </c>
      <c r="X108" s="29">
        <v>93.6</v>
      </c>
      <c r="Y108" s="29">
        <v>93.6</v>
      </c>
      <c r="Z108" s="29">
        <v>93.6</v>
      </c>
      <c r="AA108" s="29">
        <v>93.6</v>
      </c>
      <c r="AB108" s="29">
        <v>93.6</v>
      </c>
      <c r="AC108" s="2">
        <v>2026</v>
      </c>
    </row>
    <row r="109" spans="1:30" s="9" customFormat="1" ht="60" customHeight="1" x14ac:dyDescent="0.25">
      <c r="A109" s="8"/>
      <c r="C109" s="10">
        <v>0</v>
      </c>
      <c r="D109" s="10">
        <v>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2</v>
      </c>
      <c r="L109" s="10">
        <v>2</v>
      </c>
      <c r="M109" s="10">
        <v>0</v>
      </c>
      <c r="N109" s="10">
        <v>2</v>
      </c>
      <c r="O109" s="10">
        <v>9</v>
      </c>
      <c r="P109" s="10">
        <v>9</v>
      </c>
      <c r="Q109" s="10">
        <v>9</v>
      </c>
      <c r="R109" s="31">
        <v>9</v>
      </c>
      <c r="S109" s="31">
        <v>9</v>
      </c>
      <c r="T109" s="27" t="s">
        <v>107</v>
      </c>
      <c r="U109" s="6" t="s">
        <v>12</v>
      </c>
      <c r="V109" s="42">
        <v>0</v>
      </c>
      <c r="W109" s="42">
        <v>54</v>
      </c>
      <c r="X109" s="42">
        <v>0</v>
      </c>
      <c r="Y109" s="42">
        <v>0</v>
      </c>
      <c r="Z109" s="42">
        <v>50</v>
      </c>
      <c r="AA109" s="42">
        <v>0</v>
      </c>
      <c r="AB109" s="42">
        <f>V109+W109+X109+Y109+Z109+AA109</f>
        <v>104</v>
      </c>
      <c r="AC109" s="37">
        <v>2025</v>
      </c>
    </row>
    <row r="110" spans="1:30" s="9" customFormat="1" ht="43.5" customHeight="1" x14ac:dyDescent="0.3">
      <c r="A110" s="8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8"/>
      <c r="O110" s="28"/>
      <c r="P110" s="28"/>
      <c r="Q110" s="28"/>
      <c r="R110" s="28"/>
      <c r="S110" s="28"/>
      <c r="T110" s="27" t="s">
        <v>128</v>
      </c>
      <c r="U110" s="67" t="s">
        <v>3</v>
      </c>
      <c r="V110" s="39">
        <v>0</v>
      </c>
      <c r="W110" s="39">
        <v>14</v>
      </c>
      <c r="X110" s="39">
        <v>0</v>
      </c>
      <c r="Y110" s="39">
        <v>0</v>
      </c>
      <c r="Z110" s="39">
        <v>14</v>
      </c>
      <c r="AA110" s="39">
        <v>0</v>
      </c>
      <c r="AB110" s="39">
        <v>14</v>
      </c>
      <c r="AC110" s="37">
        <v>2025</v>
      </c>
    </row>
    <row r="111" spans="1:30" s="9" customFormat="1" ht="41.25" customHeight="1" x14ac:dyDescent="0.25">
      <c r="A111" s="8"/>
      <c r="C111" s="23">
        <v>0</v>
      </c>
      <c r="D111" s="23">
        <v>1</v>
      </c>
      <c r="E111" s="23">
        <v>0</v>
      </c>
      <c r="F111" s="23">
        <v>0</v>
      </c>
      <c r="G111" s="23">
        <v>8</v>
      </c>
      <c r="H111" s="23">
        <v>0</v>
      </c>
      <c r="I111" s="23">
        <v>4</v>
      </c>
      <c r="J111" s="23">
        <v>0</v>
      </c>
      <c r="K111" s="23">
        <v>2</v>
      </c>
      <c r="L111" s="23">
        <v>2</v>
      </c>
      <c r="M111" s="23">
        <v>0</v>
      </c>
      <c r="N111" s="53">
        <v>2</v>
      </c>
      <c r="O111" s="53">
        <v>9</v>
      </c>
      <c r="P111" s="53">
        <v>9</v>
      </c>
      <c r="Q111" s="110">
        <v>9</v>
      </c>
      <c r="R111" s="137">
        <v>9</v>
      </c>
      <c r="S111" s="137">
        <v>9</v>
      </c>
      <c r="T111" s="40" t="s">
        <v>108</v>
      </c>
      <c r="U111" s="6" t="s">
        <v>12</v>
      </c>
      <c r="V111" s="15">
        <f>8402.6-195.2</f>
        <v>8207.4</v>
      </c>
      <c r="W111" s="15">
        <v>8712.6</v>
      </c>
      <c r="X111" s="15">
        <v>8712.6</v>
      </c>
      <c r="Y111" s="15">
        <v>8712.6</v>
      </c>
      <c r="Z111" s="15">
        <v>8365.6</v>
      </c>
      <c r="AA111" s="15">
        <v>8365.6</v>
      </c>
      <c r="AB111" s="15">
        <f>AA111+Z111+Y111+X111+W111+V111</f>
        <v>51076.4</v>
      </c>
      <c r="AC111" s="13">
        <v>2026</v>
      </c>
    </row>
    <row r="112" spans="1:30" s="9" customFormat="1" ht="37.5" customHeight="1" x14ac:dyDescent="0.25">
      <c r="A112" s="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6" t="s">
        <v>109</v>
      </c>
      <c r="U112" s="6" t="s">
        <v>14</v>
      </c>
      <c r="V112" s="12">
        <v>100</v>
      </c>
      <c r="W112" s="12">
        <v>100</v>
      </c>
      <c r="X112" s="12">
        <v>100</v>
      </c>
      <c r="Y112" s="12">
        <v>100</v>
      </c>
      <c r="Z112" s="12">
        <v>100</v>
      </c>
      <c r="AA112" s="12">
        <v>100</v>
      </c>
      <c r="AB112" s="12">
        <v>100</v>
      </c>
      <c r="AC112" s="13">
        <v>2026</v>
      </c>
    </row>
    <row r="113" spans="1:29" s="9" customFormat="1" ht="39" customHeight="1" x14ac:dyDescent="0.3">
      <c r="A113" s="8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3" t="s">
        <v>110</v>
      </c>
      <c r="U113" s="74" t="s">
        <v>36</v>
      </c>
      <c r="V113" s="39">
        <v>1</v>
      </c>
      <c r="W113" s="39">
        <v>1</v>
      </c>
      <c r="X113" s="39">
        <v>1</v>
      </c>
      <c r="Y113" s="39">
        <v>1</v>
      </c>
      <c r="Z113" s="39">
        <v>1</v>
      </c>
      <c r="AA113" s="39">
        <v>1</v>
      </c>
      <c r="AB113" s="39">
        <v>1</v>
      </c>
      <c r="AC113" s="11">
        <v>2026</v>
      </c>
    </row>
    <row r="114" spans="1:29" s="9" customFormat="1" ht="42" customHeight="1" x14ac:dyDescent="0.25">
      <c r="A114" s="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47" t="s">
        <v>129</v>
      </c>
      <c r="U114" s="6" t="s">
        <v>4</v>
      </c>
      <c r="V114" s="12">
        <v>50</v>
      </c>
      <c r="W114" s="12">
        <v>50</v>
      </c>
      <c r="X114" s="12">
        <v>50</v>
      </c>
      <c r="Y114" s="12">
        <v>50</v>
      </c>
      <c r="Z114" s="12">
        <v>50</v>
      </c>
      <c r="AA114" s="12">
        <v>50</v>
      </c>
      <c r="AB114" s="12">
        <f>AA114</f>
        <v>50</v>
      </c>
      <c r="AC114" s="13">
        <v>2026</v>
      </c>
    </row>
    <row r="115" spans="1:29" s="68" customFormat="1" ht="119.25" customHeight="1" x14ac:dyDescent="0.4">
      <c r="A115" s="139"/>
      <c r="B115" s="139"/>
      <c r="C115" s="140"/>
      <c r="D115" s="140"/>
      <c r="E115" s="179" t="s">
        <v>140</v>
      </c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61"/>
      <c r="X115" s="180" t="s">
        <v>141</v>
      </c>
      <c r="Y115" s="180"/>
      <c r="Z115" s="180"/>
      <c r="AA115" s="180"/>
      <c r="AB115" s="180"/>
      <c r="AC115" s="141" t="s">
        <v>52</v>
      </c>
    </row>
    <row r="116" spans="1:29" s="68" customFormat="1" ht="71.45" customHeight="1" x14ac:dyDescent="0.25">
      <c r="A116" s="139"/>
      <c r="B116" s="139"/>
      <c r="C116" s="167"/>
      <c r="D116" s="167"/>
      <c r="E116" s="142"/>
      <c r="Z116" s="69"/>
      <c r="AA116" s="69"/>
    </row>
    <row r="117" spans="1:29" s="68" customFormat="1" ht="20.25" x14ac:dyDescent="0.25">
      <c r="A117" s="139"/>
      <c r="B117" s="139"/>
      <c r="C117" s="139"/>
      <c r="D117" s="139"/>
      <c r="E117" s="139"/>
      <c r="F117" s="168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70"/>
    </row>
    <row r="118" spans="1:29" s="68" customFormat="1" x14ac:dyDescent="0.25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</row>
    <row r="119" spans="1:29" s="68" customFormat="1" x14ac:dyDescent="0.25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70"/>
      <c r="U119" s="70"/>
      <c r="V119" s="70"/>
      <c r="W119" s="70"/>
      <c r="X119" s="70"/>
      <c r="Y119" s="70"/>
      <c r="Z119" s="71"/>
      <c r="AA119" s="71"/>
      <c r="AB119" s="70"/>
      <c r="AC119" s="70"/>
    </row>
    <row r="120" spans="1:29" s="68" customFormat="1" x14ac:dyDescent="0.25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</row>
    <row r="121" spans="1:29" s="68" customFormat="1" x14ac:dyDescent="0.25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</row>
    <row r="122" spans="1:29" s="68" customFormat="1" x14ac:dyDescent="0.25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</row>
    <row r="123" spans="1:29" s="68" customFormat="1" x14ac:dyDescent="0.25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</row>
    <row r="124" spans="1:29" s="68" customFormat="1" x14ac:dyDescent="0.25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</row>
    <row r="125" spans="1:29" s="68" customFormat="1" x14ac:dyDescent="0.25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</row>
    <row r="126" spans="1:29" s="68" customFormat="1" x14ac:dyDescent="0.25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</row>
    <row r="127" spans="1:29" s="68" customFormat="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</row>
    <row r="128" spans="1:29" s="68" customFormat="1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</row>
    <row r="129" spans="1:29" s="68" customFormat="1" x14ac:dyDescent="0.25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</row>
    <row r="130" spans="1:29" s="68" customFormat="1" x14ac:dyDescent="0.25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</row>
    <row r="131" spans="1:29" s="68" customFormat="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</row>
    <row r="132" spans="1:29" s="68" customFormat="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</row>
    <row r="133" spans="1:29" s="68" customFormat="1" x14ac:dyDescent="0.25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</row>
    <row r="134" spans="1:29" s="68" customFormat="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</row>
    <row r="135" spans="1:29" s="68" customFormat="1" x14ac:dyDescent="0.2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</row>
    <row r="136" spans="1:29" s="68" customFormat="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</row>
    <row r="137" spans="1:29" s="68" customFormat="1" x14ac:dyDescent="0.25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</row>
    <row r="138" spans="1:29" s="68" customFormat="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</row>
    <row r="139" spans="1:29" s="68" customFormat="1" x14ac:dyDescent="0.25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</row>
    <row r="140" spans="1:29" s="68" customFormat="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</row>
    <row r="141" spans="1:29" s="68" customFormat="1" x14ac:dyDescent="0.25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</row>
    <row r="142" spans="1:29" s="68" customFormat="1" x14ac:dyDescent="0.25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</row>
    <row r="143" spans="1:29" s="68" customFormat="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</row>
    <row r="144" spans="1:29" s="68" customFormat="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</row>
    <row r="145" spans="1:29" s="68" customForma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</row>
    <row r="146" spans="1:29" s="68" customForma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</row>
    <row r="147" spans="1:29" s="68" customFormat="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</row>
    <row r="148" spans="1:29" s="68" customForma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</row>
    <row r="149" spans="1:29" s="68" customFormat="1" x14ac:dyDescent="0.25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</row>
    <row r="150" spans="1:29" s="68" customFormat="1" x14ac:dyDescent="0.25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</row>
    <row r="151" spans="1:29" s="68" customFormat="1" x14ac:dyDescent="0.25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</row>
    <row r="152" spans="1:29" s="68" customFormat="1" x14ac:dyDescent="0.25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</row>
    <row r="153" spans="1:29" s="68" customFormat="1" x14ac:dyDescent="0.25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</row>
    <row r="154" spans="1:29" s="68" customFormat="1" x14ac:dyDescent="0.25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</row>
    <row r="155" spans="1:29" s="68" customFormat="1" x14ac:dyDescent="0.25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</row>
    <row r="156" spans="1:29" s="68" customFormat="1" x14ac:dyDescent="0.25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</row>
    <row r="157" spans="1:29" s="68" customFormat="1" x14ac:dyDescent="0.25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</row>
    <row r="158" spans="1:29" s="68" customFormat="1" x14ac:dyDescent="0.25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</row>
    <row r="159" spans="1:29" s="68" customFormat="1" x14ac:dyDescent="0.25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</row>
    <row r="160" spans="1:29" s="68" customFormat="1" x14ac:dyDescent="0.25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</row>
    <row r="161" spans="1:29" s="68" customFormat="1" x14ac:dyDescent="0.25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</row>
    <row r="162" spans="1:29" s="68" customFormat="1" x14ac:dyDescent="0.25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</row>
    <row r="163" spans="1:29" s="68" customFormat="1" x14ac:dyDescent="0.25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</row>
    <row r="164" spans="1:29" s="68" customFormat="1" x14ac:dyDescent="0.25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</row>
    <row r="165" spans="1:29" s="68" customFormat="1" x14ac:dyDescent="0.25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</row>
    <row r="166" spans="1:29" s="68" customFormat="1" x14ac:dyDescent="0.25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</row>
    <row r="167" spans="1:29" s="68" customFormat="1" x14ac:dyDescent="0.25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</row>
    <row r="168" spans="1:29" s="68" customFormat="1" x14ac:dyDescent="0.25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</row>
    <row r="169" spans="1:29" s="68" customFormat="1" x14ac:dyDescent="0.25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</row>
    <row r="170" spans="1:29" s="68" customFormat="1" x14ac:dyDescent="0.25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</row>
    <row r="171" spans="1:29" s="68" customFormat="1" x14ac:dyDescent="0.25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</row>
    <row r="172" spans="1:29" s="68" customFormat="1" x14ac:dyDescent="0.25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</row>
    <row r="173" spans="1:29" s="68" customFormat="1" x14ac:dyDescent="0.25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</row>
    <row r="174" spans="1:29" s="68" customFormat="1" x14ac:dyDescent="0.25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</row>
    <row r="175" spans="1:29" s="68" customFormat="1" x14ac:dyDescent="0.25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</row>
    <row r="176" spans="1:29" s="68" customFormat="1" x14ac:dyDescent="0.25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</row>
    <row r="177" spans="1:29" s="68" customFormat="1" x14ac:dyDescent="0.25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</row>
    <row r="178" spans="1:29" s="68" customFormat="1" x14ac:dyDescent="0.25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</row>
    <row r="179" spans="1:29" s="68" customFormat="1" x14ac:dyDescent="0.25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</row>
    <row r="180" spans="1:29" s="68" customFormat="1" x14ac:dyDescent="0.25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</row>
    <row r="181" spans="1:29" s="68" customFormat="1" x14ac:dyDescent="0.25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</row>
    <row r="182" spans="1:29" s="68" customFormat="1" x14ac:dyDescent="0.25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</row>
    <row r="183" spans="1:29" s="68" customFormat="1" x14ac:dyDescent="0.25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</row>
    <row r="184" spans="1:29" s="68" customFormat="1" x14ac:dyDescent="0.25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</row>
    <row r="185" spans="1:29" s="68" customFormat="1" x14ac:dyDescent="0.25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</row>
    <row r="186" spans="1:29" s="68" customFormat="1" x14ac:dyDescent="0.25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</row>
    <row r="187" spans="1:29" s="68" customFormat="1" x14ac:dyDescent="0.25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</row>
    <row r="188" spans="1:29" s="68" customFormat="1" x14ac:dyDescent="0.25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</row>
    <row r="189" spans="1:29" s="68" customFormat="1" x14ac:dyDescent="0.25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</row>
    <row r="190" spans="1:29" s="68" customFormat="1" x14ac:dyDescent="0.25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</row>
    <row r="191" spans="1:29" s="68" customFormat="1" x14ac:dyDescent="0.25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</row>
    <row r="192" spans="1:29" s="68" customFormat="1" x14ac:dyDescent="0.25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</row>
    <row r="193" spans="1:29" s="68" customFormat="1" x14ac:dyDescent="0.25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</row>
    <row r="194" spans="1:29" s="68" customFormat="1" x14ac:dyDescent="0.25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</row>
    <row r="195" spans="1:29" s="68" customFormat="1" x14ac:dyDescent="0.25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</row>
    <row r="196" spans="1:29" s="68" customFormat="1" x14ac:dyDescent="0.25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</row>
    <row r="197" spans="1:29" s="68" customFormat="1" x14ac:dyDescent="0.25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</row>
    <row r="198" spans="1:29" s="68" customFormat="1" x14ac:dyDescent="0.25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</row>
    <row r="199" spans="1:29" s="68" customFormat="1" x14ac:dyDescent="0.25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</row>
    <row r="200" spans="1:29" s="68" customFormat="1" x14ac:dyDescent="0.25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</row>
    <row r="201" spans="1:29" s="68" customFormat="1" x14ac:dyDescent="0.25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</row>
    <row r="202" spans="1:29" s="68" customFormat="1" x14ac:dyDescent="0.25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</row>
    <row r="203" spans="1:29" s="68" customFormat="1" x14ac:dyDescent="0.25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</row>
    <row r="204" spans="1:29" s="68" customFormat="1" x14ac:dyDescent="0.25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</row>
    <row r="205" spans="1:29" s="68" customFormat="1" x14ac:dyDescent="0.25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</row>
    <row r="206" spans="1:29" s="68" customFormat="1" x14ac:dyDescent="0.25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</row>
    <row r="207" spans="1:29" s="68" customFormat="1" x14ac:dyDescent="0.25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</row>
    <row r="208" spans="1:29" s="68" customFormat="1" x14ac:dyDescent="0.25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</row>
    <row r="209" spans="1:29" s="68" customFormat="1" x14ac:dyDescent="0.25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</row>
    <row r="210" spans="1:29" s="68" customFormat="1" x14ac:dyDescent="0.25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</row>
    <row r="211" spans="1:29" s="68" customFormat="1" x14ac:dyDescent="0.25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</row>
    <row r="212" spans="1:29" s="68" customFormat="1" x14ac:dyDescent="0.25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</row>
    <row r="213" spans="1:29" s="68" customFormat="1" x14ac:dyDescent="0.25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</row>
    <row r="214" spans="1:29" s="68" customFormat="1" x14ac:dyDescent="0.25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</row>
    <row r="215" spans="1:29" s="68" customFormat="1" x14ac:dyDescent="0.25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</row>
    <row r="216" spans="1:29" s="68" customFormat="1" x14ac:dyDescent="0.25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</row>
    <row r="217" spans="1:29" s="68" customFormat="1" x14ac:dyDescent="0.25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</row>
    <row r="218" spans="1:29" s="68" customFormat="1" x14ac:dyDescent="0.25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</row>
    <row r="219" spans="1:29" s="68" customFormat="1" x14ac:dyDescent="0.25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</row>
    <row r="220" spans="1:29" s="68" customFormat="1" x14ac:dyDescent="0.25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</row>
    <row r="221" spans="1:29" s="68" customFormat="1" x14ac:dyDescent="0.25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</row>
    <row r="222" spans="1:29" s="68" customFormat="1" x14ac:dyDescent="0.25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</row>
    <row r="223" spans="1:29" s="68" customFormat="1" x14ac:dyDescent="0.25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</row>
    <row r="224" spans="1:29" s="68" customFormat="1" x14ac:dyDescent="0.25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</row>
    <row r="225" spans="1:29" s="68" customFormat="1" x14ac:dyDescent="0.25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</row>
    <row r="226" spans="1:29" s="68" customFormat="1" x14ac:dyDescent="0.25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</row>
    <row r="227" spans="1:29" s="68" customFormat="1" x14ac:dyDescent="0.25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</row>
    <row r="228" spans="1:29" s="68" customFormat="1" x14ac:dyDescent="0.25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</row>
    <row r="229" spans="1:29" s="68" customFormat="1" x14ac:dyDescent="0.25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</row>
    <row r="230" spans="1:29" s="68" customFormat="1" x14ac:dyDescent="0.25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</row>
    <row r="231" spans="1:29" s="68" customFormat="1" x14ac:dyDescent="0.25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</row>
    <row r="232" spans="1:29" s="68" customFormat="1" x14ac:dyDescent="0.25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</row>
    <row r="233" spans="1:29" s="68" customFormat="1" x14ac:dyDescent="0.25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</row>
    <row r="234" spans="1:29" s="68" customFormat="1" x14ac:dyDescent="0.25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</row>
    <row r="235" spans="1:29" s="68" customFormat="1" x14ac:dyDescent="0.25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</row>
    <row r="236" spans="1:29" s="68" customFormat="1" x14ac:dyDescent="0.25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</row>
    <row r="237" spans="1:29" s="68" customFormat="1" x14ac:dyDescent="0.25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</row>
    <row r="238" spans="1:29" s="68" customFormat="1" x14ac:dyDescent="0.25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</row>
    <row r="239" spans="1:29" s="68" customFormat="1" x14ac:dyDescent="0.25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</row>
    <row r="240" spans="1:29" s="68" customFormat="1" x14ac:dyDescent="0.25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</row>
    <row r="241" spans="1:29" s="68" customFormat="1" x14ac:dyDescent="0.25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</row>
    <row r="242" spans="1:29" s="68" customFormat="1" x14ac:dyDescent="0.25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</row>
    <row r="243" spans="1:29" s="68" customFormat="1" x14ac:dyDescent="0.25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</row>
    <row r="244" spans="1:29" s="68" customFormat="1" x14ac:dyDescent="0.25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</row>
    <row r="245" spans="1:29" s="68" customFormat="1" x14ac:dyDescent="0.25">
      <c r="A245" s="139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</row>
    <row r="246" spans="1:29" s="68" customFormat="1" x14ac:dyDescent="0.25">
      <c r="A246" s="139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</row>
    <row r="247" spans="1:29" s="68" customFormat="1" x14ac:dyDescent="0.25">
      <c r="A247" s="139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</row>
    <row r="248" spans="1:29" s="68" customFormat="1" x14ac:dyDescent="0.25">
      <c r="A248" s="139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</row>
    <row r="249" spans="1:29" s="68" customFormat="1" x14ac:dyDescent="0.25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</row>
    <row r="250" spans="1:29" s="68" customFormat="1" x14ac:dyDescent="0.25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</row>
    <row r="251" spans="1:29" s="68" customFormat="1" x14ac:dyDescent="0.25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</row>
    <row r="252" spans="1:29" s="68" customFormat="1" x14ac:dyDescent="0.25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</row>
    <row r="253" spans="1:29" s="68" customFormat="1" x14ac:dyDescent="0.25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</row>
    <row r="254" spans="1:29" s="68" customFormat="1" x14ac:dyDescent="0.25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</row>
    <row r="255" spans="1:29" s="68" customFormat="1" x14ac:dyDescent="0.25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</row>
    <row r="256" spans="1:29" s="68" customFormat="1" x14ac:dyDescent="0.25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</row>
    <row r="257" spans="1:29" s="68" customFormat="1" x14ac:dyDescent="0.25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</row>
    <row r="258" spans="1:29" s="68" customFormat="1" x14ac:dyDescent="0.25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</row>
    <row r="259" spans="1:29" s="68" customFormat="1" x14ac:dyDescent="0.25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</row>
    <row r="260" spans="1:29" s="68" customFormat="1" x14ac:dyDescent="0.25">
      <c r="A260" s="139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</row>
    <row r="261" spans="1:29" s="68" customFormat="1" x14ac:dyDescent="0.25">
      <c r="A261" s="139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</row>
    <row r="262" spans="1:29" s="68" customFormat="1" x14ac:dyDescent="0.25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</row>
    <row r="263" spans="1:29" s="68" customFormat="1" x14ac:dyDescent="0.25">
      <c r="A263" s="139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</row>
    <row r="264" spans="1:29" s="68" customFormat="1" x14ac:dyDescent="0.25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</row>
    <row r="265" spans="1:29" s="68" customFormat="1" x14ac:dyDescent="0.25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</row>
    <row r="266" spans="1:29" s="68" customFormat="1" x14ac:dyDescent="0.25">
      <c r="A266" s="139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</row>
    <row r="267" spans="1:29" s="68" customFormat="1" x14ac:dyDescent="0.25">
      <c r="A267" s="139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</row>
    <row r="268" spans="1:29" s="68" customFormat="1" x14ac:dyDescent="0.25">
      <c r="A268" s="139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</row>
    <row r="269" spans="1:29" s="68" customFormat="1" x14ac:dyDescent="0.25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</row>
    <row r="270" spans="1:29" s="68" customFormat="1" x14ac:dyDescent="0.25">
      <c r="A270" s="139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</row>
    <row r="271" spans="1:29" s="68" customFormat="1" x14ac:dyDescent="0.25">
      <c r="A271" s="139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</row>
    <row r="272" spans="1:29" s="68" customFormat="1" x14ac:dyDescent="0.25">
      <c r="A272" s="139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</row>
    <row r="273" spans="1:29" s="68" customFormat="1" x14ac:dyDescent="0.25">
      <c r="A273" s="139"/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</row>
    <row r="274" spans="1:29" s="68" customFormat="1" x14ac:dyDescent="0.25">
      <c r="A274" s="139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</row>
    <row r="275" spans="1:29" s="68" customFormat="1" x14ac:dyDescent="0.25">
      <c r="A275" s="139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</row>
    <row r="276" spans="1:29" s="68" customFormat="1" x14ac:dyDescent="0.25">
      <c r="A276" s="139"/>
      <c r="B276" s="139"/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</row>
    <row r="277" spans="1:29" s="68" customFormat="1" x14ac:dyDescent="0.25">
      <c r="A277" s="139"/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</row>
    <row r="278" spans="1:29" s="68" customFormat="1" x14ac:dyDescent="0.25">
      <c r="A278" s="139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</row>
    <row r="279" spans="1:29" s="68" customFormat="1" x14ac:dyDescent="0.25">
      <c r="A279" s="139"/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</row>
    <row r="280" spans="1:29" s="68" customFormat="1" x14ac:dyDescent="0.25">
      <c r="A280" s="139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</row>
    <row r="281" spans="1:29" s="68" customFormat="1" x14ac:dyDescent="0.25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</row>
    <row r="282" spans="1:29" s="68" customFormat="1" x14ac:dyDescent="0.25">
      <c r="A282" s="139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</row>
    <row r="283" spans="1:29" s="68" customFormat="1" x14ac:dyDescent="0.25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</row>
    <row r="284" spans="1:29" s="68" customFormat="1" x14ac:dyDescent="0.25">
      <c r="A284" s="139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</row>
    <row r="285" spans="1:29" s="68" customFormat="1" x14ac:dyDescent="0.25">
      <c r="A285" s="139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</row>
    <row r="286" spans="1:29" s="68" customFormat="1" x14ac:dyDescent="0.25">
      <c r="A286" s="139"/>
      <c r="B286" s="139"/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</row>
    <row r="287" spans="1:29" s="68" customFormat="1" x14ac:dyDescent="0.25">
      <c r="A287" s="139"/>
      <c r="B287" s="139"/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</row>
    <row r="288" spans="1:29" s="68" customFormat="1" x14ac:dyDescent="0.25">
      <c r="A288" s="139"/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</row>
    <row r="289" spans="1:29" s="68" customFormat="1" x14ac:dyDescent="0.25">
      <c r="A289" s="139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</row>
    <row r="290" spans="1:29" s="68" customFormat="1" x14ac:dyDescent="0.25">
      <c r="A290" s="139"/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</row>
    <row r="291" spans="1:29" s="68" customFormat="1" x14ac:dyDescent="0.25">
      <c r="A291" s="139"/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</row>
    <row r="292" spans="1:29" s="68" customFormat="1" x14ac:dyDescent="0.25">
      <c r="A292" s="139"/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</row>
    <row r="293" spans="1:29" s="68" customFormat="1" x14ac:dyDescent="0.25">
      <c r="A293" s="139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</row>
    <row r="294" spans="1:29" s="68" customFormat="1" x14ac:dyDescent="0.25">
      <c r="A294" s="139"/>
      <c r="B294" s="139"/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</row>
    <row r="295" spans="1:29" s="68" customFormat="1" x14ac:dyDescent="0.25">
      <c r="A295" s="139"/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</row>
    <row r="296" spans="1:29" s="68" customFormat="1" x14ac:dyDescent="0.25">
      <c r="A296" s="139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</row>
    <row r="297" spans="1:29" s="68" customFormat="1" x14ac:dyDescent="0.25">
      <c r="A297" s="139"/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</row>
    <row r="298" spans="1:29" s="68" customFormat="1" x14ac:dyDescent="0.25">
      <c r="A298" s="139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</row>
    <row r="299" spans="1:29" s="68" customFormat="1" x14ac:dyDescent="0.25">
      <c r="A299" s="139"/>
      <c r="B299" s="139"/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</row>
    <row r="300" spans="1:29" s="68" customFormat="1" x14ac:dyDescent="0.25">
      <c r="A300" s="139"/>
      <c r="B300" s="139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</row>
    <row r="301" spans="1:29" s="68" customFormat="1" x14ac:dyDescent="0.25">
      <c r="A301" s="139"/>
      <c r="B301" s="139"/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</row>
    <row r="302" spans="1:29" s="68" customFormat="1" x14ac:dyDescent="0.25">
      <c r="A302" s="139"/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</row>
    <row r="303" spans="1:29" s="68" customFormat="1" x14ac:dyDescent="0.25">
      <c r="A303" s="139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</row>
    <row r="304" spans="1:29" s="68" customFormat="1" x14ac:dyDescent="0.25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</row>
    <row r="305" spans="1:29" s="68" customFormat="1" x14ac:dyDescent="0.25">
      <c r="A305" s="139"/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</row>
    <row r="306" spans="1:29" s="68" customFormat="1" x14ac:dyDescent="0.25">
      <c r="A306" s="139"/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</row>
    <row r="307" spans="1:29" s="68" customFormat="1" x14ac:dyDescent="0.25">
      <c r="A307" s="139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</row>
    <row r="308" spans="1:29" s="68" customFormat="1" x14ac:dyDescent="0.25">
      <c r="A308" s="139"/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</row>
    <row r="309" spans="1:29" s="68" customFormat="1" x14ac:dyDescent="0.25">
      <c r="A309" s="139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</row>
    <row r="310" spans="1:29" s="68" customFormat="1" x14ac:dyDescent="0.25">
      <c r="A310" s="139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</row>
    <row r="311" spans="1:29" s="68" customFormat="1" x14ac:dyDescent="0.25">
      <c r="A311" s="139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</row>
    <row r="312" spans="1:29" s="68" customFormat="1" x14ac:dyDescent="0.25">
      <c r="A312" s="139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</row>
    <row r="313" spans="1:29" s="68" customFormat="1" x14ac:dyDescent="0.25">
      <c r="A313" s="139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</row>
    <row r="314" spans="1:29" s="68" customFormat="1" x14ac:dyDescent="0.25">
      <c r="A314" s="139"/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</row>
    <row r="315" spans="1:29" s="68" customFormat="1" x14ac:dyDescent="0.25">
      <c r="A315" s="139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</row>
    <row r="316" spans="1:29" s="68" customFormat="1" x14ac:dyDescent="0.25">
      <c r="A316" s="139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</row>
    <row r="317" spans="1:29" s="68" customFormat="1" x14ac:dyDescent="0.25">
      <c r="A317" s="139"/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</row>
    <row r="318" spans="1:29" s="68" customFormat="1" x14ac:dyDescent="0.25">
      <c r="A318" s="139"/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</row>
    <row r="319" spans="1:29" s="68" customFormat="1" x14ac:dyDescent="0.25">
      <c r="A319" s="139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</row>
    <row r="320" spans="1:29" s="68" customFormat="1" x14ac:dyDescent="0.25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</row>
    <row r="321" spans="1:29" s="68" customFormat="1" x14ac:dyDescent="0.25">
      <c r="A321" s="139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</row>
    <row r="322" spans="1:29" s="68" customFormat="1" x14ac:dyDescent="0.25">
      <c r="A322" s="139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</row>
    <row r="323" spans="1:29" s="68" customFormat="1" x14ac:dyDescent="0.25">
      <c r="A323" s="139"/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</row>
    <row r="324" spans="1:29" s="68" customFormat="1" x14ac:dyDescent="0.25">
      <c r="A324" s="139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</row>
    <row r="325" spans="1:29" s="68" customFormat="1" x14ac:dyDescent="0.25">
      <c r="A325" s="139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</row>
    <row r="326" spans="1:29" s="68" customFormat="1" x14ac:dyDescent="0.25">
      <c r="A326" s="139"/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</row>
    <row r="327" spans="1:29" s="68" customFormat="1" x14ac:dyDescent="0.25">
      <c r="A327" s="139"/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</row>
    <row r="328" spans="1:29" s="68" customFormat="1" x14ac:dyDescent="0.25">
      <c r="A328" s="139"/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</row>
    <row r="329" spans="1:29" s="68" customFormat="1" x14ac:dyDescent="0.25">
      <c r="A329" s="139"/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</row>
    <row r="330" spans="1:29" s="68" customFormat="1" x14ac:dyDescent="0.25">
      <c r="A330" s="139"/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</row>
    <row r="331" spans="1:29" s="68" customFormat="1" x14ac:dyDescent="0.25">
      <c r="A331" s="139"/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</row>
    <row r="332" spans="1:29" s="68" customFormat="1" x14ac:dyDescent="0.25">
      <c r="A332" s="139"/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</row>
    <row r="333" spans="1:29" s="68" customFormat="1" x14ac:dyDescent="0.25">
      <c r="A333" s="139"/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</row>
    <row r="334" spans="1:29" s="68" customFormat="1" x14ac:dyDescent="0.25">
      <c r="A334" s="139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</row>
    <row r="335" spans="1:29" s="68" customFormat="1" x14ac:dyDescent="0.25">
      <c r="A335" s="139"/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</row>
    <row r="336" spans="1:29" s="68" customFormat="1" x14ac:dyDescent="0.25">
      <c r="A336" s="139"/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</row>
    <row r="337" spans="1:29" s="68" customFormat="1" x14ac:dyDescent="0.25">
      <c r="A337" s="139"/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</row>
    <row r="338" spans="1:29" s="68" customFormat="1" x14ac:dyDescent="0.25">
      <c r="A338" s="139"/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</row>
    <row r="339" spans="1:29" s="68" customFormat="1" x14ac:dyDescent="0.25">
      <c r="A339" s="139"/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</row>
    <row r="340" spans="1:29" s="68" customFormat="1" x14ac:dyDescent="0.25">
      <c r="A340" s="139"/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</row>
    <row r="341" spans="1:29" s="68" customFormat="1" x14ac:dyDescent="0.25">
      <c r="A341" s="139"/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</row>
    <row r="342" spans="1:29" s="68" customFormat="1" x14ac:dyDescent="0.25">
      <c r="A342" s="139"/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</row>
    <row r="343" spans="1:29" s="68" customFormat="1" x14ac:dyDescent="0.25">
      <c r="A343" s="139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</row>
    <row r="344" spans="1:29" s="68" customFormat="1" x14ac:dyDescent="0.25">
      <c r="A344" s="139"/>
      <c r="B344" s="139"/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</row>
    <row r="345" spans="1:29" s="68" customFormat="1" x14ac:dyDescent="0.25">
      <c r="A345" s="139"/>
      <c r="B345" s="139"/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</row>
    <row r="346" spans="1:29" s="68" customFormat="1" x14ac:dyDescent="0.25">
      <c r="A346" s="139"/>
      <c r="B346" s="139"/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</row>
    <row r="347" spans="1:29" s="68" customFormat="1" x14ac:dyDescent="0.25">
      <c r="A347" s="139"/>
      <c r="B347" s="139"/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</row>
    <row r="348" spans="1:29" s="68" customFormat="1" x14ac:dyDescent="0.25">
      <c r="A348" s="139"/>
      <c r="B348" s="139"/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</row>
    <row r="349" spans="1:29" s="68" customFormat="1" x14ac:dyDescent="0.25">
      <c r="A349" s="139"/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</row>
    <row r="350" spans="1:29" s="68" customFormat="1" x14ac:dyDescent="0.25">
      <c r="A350" s="139"/>
      <c r="B350" s="139"/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</row>
    <row r="351" spans="1:29" s="68" customFormat="1" x14ac:dyDescent="0.25">
      <c r="A351" s="139"/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</row>
    <row r="352" spans="1:29" s="68" customFormat="1" x14ac:dyDescent="0.25">
      <c r="A352" s="139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</row>
    <row r="353" spans="1:29" s="68" customFormat="1" x14ac:dyDescent="0.25">
      <c r="A353" s="139"/>
      <c r="B353" s="139"/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</row>
    <row r="354" spans="1:29" s="68" customFormat="1" x14ac:dyDescent="0.25">
      <c r="A354" s="139"/>
      <c r="B354" s="139"/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</row>
    <row r="355" spans="1:29" s="68" customFormat="1" x14ac:dyDescent="0.25">
      <c r="A355" s="139"/>
      <c r="B355" s="139"/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</row>
    <row r="356" spans="1:29" s="68" customFormat="1" x14ac:dyDescent="0.25">
      <c r="A356" s="139"/>
      <c r="B356" s="139"/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</row>
    <row r="357" spans="1:29" s="68" customFormat="1" x14ac:dyDescent="0.25">
      <c r="A357" s="139"/>
      <c r="B357" s="139"/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</row>
    <row r="358" spans="1:29" s="68" customFormat="1" x14ac:dyDescent="0.25">
      <c r="A358" s="139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</row>
    <row r="359" spans="1:29" s="68" customFormat="1" x14ac:dyDescent="0.25">
      <c r="A359" s="139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</row>
    <row r="360" spans="1:29" s="68" customFormat="1" x14ac:dyDescent="0.25">
      <c r="A360" s="139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</row>
    <row r="361" spans="1:29" s="68" customFormat="1" x14ac:dyDescent="0.25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</row>
    <row r="362" spans="1:29" s="68" customFormat="1" x14ac:dyDescent="0.25">
      <c r="A362" s="139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</row>
    <row r="363" spans="1:29" s="68" customFormat="1" x14ac:dyDescent="0.25">
      <c r="A363" s="139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</row>
    <row r="364" spans="1:29" s="68" customFormat="1" x14ac:dyDescent="0.25">
      <c r="A364" s="139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</row>
    <row r="365" spans="1:29" s="68" customFormat="1" x14ac:dyDescent="0.25">
      <c r="A365" s="139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</row>
    <row r="366" spans="1:29" s="68" customFormat="1" x14ac:dyDescent="0.25">
      <c r="A366" s="139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</row>
    <row r="367" spans="1:29" s="68" customFormat="1" x14ac:dyDescent="0.25">
      <c r="A367" s="139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</row>
    <row r="368" spans="1:29" s="68" customFormat="1" x14ac:dyDescent="0.25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</row>
    <row r="369" spans="1:29" s="68" customFormat="1" x14ac:dyDescent="0.25">
      <c r="A369" s="139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</row>
    <row r="370" spans="1:29" s="68" customFormat="1" x14ac:dyDescent="0.25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</row>
    <row r="371" spans="1:29" s="68" customFormat="1" x14ac:dyDescent="0.25">
      <c r="A371" s="139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</row>
    <row r="372" spans="1:29" s="68" customFormat="1" x14ac:dyDescent="0.25">
      <c r="A372" s="139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</row>
    <row r="373" spans="1:29" s="68" customFormat="1" x14ac:dyDescent="0.25">
      <c r="A373" s="139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</row>
    <row r="374" spans="1:29" s="68" customFormat="1" x14ac:dyDescent="0.25">
      <c r="A374" s="139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</row>
    <row r="375" spans="1:29" s="68" customFormat="1" x14ac:dyDescent="0.25">
      <c r="A375" s="139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</row>
    <row r="376" spans="1:29" s="68" customFormat="1" x14ac:dyDescent="0.25">
      <c r="A376" s="139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</row>
    <row r="377" spans="1:29" s="68" customFormat="1" x14ac:dyDescent="0.25">
      <c r="A377" s="139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</row>
    <row r="378" spans="1:29" s="68" customFormat="1" x14ac:dyDescent="0.25">
      <c r="A378" s="139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</row>
    <row r="379" spans="1:29" s="68" customFormat="1" x14ac:dyDescent="0.25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</row>
    <row r="380" spans="1:29" s="68" customFormat="1" x14ac:dyDescent="0.25">
      <c r="A380" s="139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</row>
    <row r="381" spans="1:29" s="68" customFormat="1" x14ac:dyDescent="0.25">
      <c r="A381" s="139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</row>
    <row r="382" spans="1:29" s="68" customFormat="1" x14ac:dyDescent="0.25">
      <c r="A382" s="139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</row>
    <row r="383" spans="1:29" s="68" customFormat="1" x14ac:dyDescent="0.25">
      <c r="A383" s="139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</row>
    <row r="384" spans="1:29" s="68" customFormat="1" x14ac:dyDescent="0.25">
      <c r="A384" s="139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</row>
    <row r="385" spans="1:29" s="68" customFormat="1" x14ac:dyDescent="0.25">
      <c r="A385" s="139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</row>
    <row r="386" spans="1:29" s="68" customFormat="1" x14ac:dyDescent="0.25">
      <c r="A386" s="139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</row>
    <row r="387" spans="1:29" s="68" customFormat="1" x14ac:dyDescent="0.25">
      <c r="A387" s="139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</row>
    <row r="388" spans="1:29" s="68" customFormat="1" x14ac:dyDescent="0.25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</row>
    <row r="389" spans="1:29" s="68" customFormat="1" x14ac:dyDescent="0.25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</row>
    <row r="390" spans="1:29" s="68" customFormat="1" x14ac:dyDescent="0.25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</row>
    <row r="391" spans="1:29" s="68" customFormat="1" x14ac:dyDescent="0.25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</row>
    <row r="392" spans="1:29" s="68" customFormat="1" x14ac:dyDescent="0.25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</row>
    <row r="393" spans="1:29" s="68" customFormat="1" x14ac:dyDescent="0.25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</row>
    <row r="394" spans="1:29" s="68" customFormat="1" x14ac:dyDescent="0.25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</row>
    <row r="395" spans="1:29" s="68" customFormat="1" x14ac:dyDescent="0.25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</row>
    <row r="396" spans="1:29" s="68" customFormat="1" x14ac:dyDescent="0.25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</row>
    <row r="397" spans="1:29" s="68" customFormat="1" x14ac:dyDescent="0.25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</row>
    <row r="398" spans="1:29" s="68" customFormat="1" x14ac:dyDescent="0.25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</row>
    <row r="399" spans="1:29" s="68" customFormat="1" x14ac:dyDescent="0.25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</row>
    <row r="400" spans="1:29" s="68" customFormat="1" x14ac:dyDescent="0.25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</row>
    <row r="401" spans="1:29" s="68" customFormat="1" x14ac:dyDescent="0.25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</row>
    <row r="402" spans="1:29" s="68" customFormat="1" x14ac:dyDescent="0.25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</row>
    <row r="403" spans="1:29" s="68" customFormat="1" x14ac:dyDescent="0.25">
      <c r="A403" s="139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</row>
    <row r="404" spans="1:29" s="68" customFormat="1" x14ac:dyDescent="0.25">
      <c r="A404" s="139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</row>
    <row r="405" spans="1:29" s="68" customFormat="1" x14ac:dyDescent="0.25">
      <c r="A405" s="139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</row>
    <row r="406" spans="1:29" s="68" customFormat="1" x14ac:dyDescent="0.25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</row>
    <row r="407" spans="1:29" s="68" customFormat="1" x14ac:dyDescent="0.25">
      <c r="A407" s="139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</row>
    <row r="408" spans="1:29" s="68" customFormat="1" x14ac:dyDescent="0.25">
      <c r="A408" s="139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</row>
    <row r="409" spans="1:29" s="68" customFormat="1" x14ac:dyDescent="0.25">
      <c r="A409" s="139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</row>
    <row r="410" spans="1:29" s="68" customFormat="1" x14ac:dyDescent="0.25">
      <c r="A410" s="139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</row>
    <row r="411" spans="1:29" s="68" customFormat="1" x14ac:dyDescent="0.25">
      <c r="A411" s="139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</row>
    <row r="412" spans="1:29" s="68" customFormat="1" x14ac:dyDescent="0.25">
      <c r="A412" s="139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</row>
    <row r="413" spans="1:29" s="68" customFormat="1" x14ac:dyDescent="0.25">
      <c r="A413" s="139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</row>
    <row r="414" spans="1:29" s="68" customFormat="1" x14ac:dyDescent="0.25">
      <c r="A414" s="139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</row>
    <row r="415" spans="1:29" s="68" customFormat="1" x14ac:dyDescent="0.25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</row>
    <row r="416" spans="1:29" s="68" customFormat="1" x14ac:dyDescent="0.25">
      <c r="A416" s="139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</row>
    <row r="417" spans="1:29" s="68" customFormat="1" x14ac:dyDescent="0.25">
      <c r="A417" s="139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</row>
    <row r="418" spans="1:29" s="68" customFormat="1" x14ac:dyDescent="0.25">
      <c r="A418" s="139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</row>
    <row r="419" spans="1:29" s="68" customFormat="1" x14ac:dyDescent="0.25">
      <c r="A419" s="139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</row>
    <row r="420" spans="1:29" s="68" customFormat="1" x14ac:dyDescent="0.25">
      <c r="A420" s="139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</row>
    <row r="421" spans="1:29" s="68" customFormat="1" x14ac:dyDescent="0.25">
      <c r="A421" s="139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</row>
    <row r="422" spans="1:29" s="68" customFormat="1" x14ac:dyDescent="0.25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</row>
    <row r="423" spans="1:29" s="68" customFormat="1" x14ac:dyDescent="0.25">
      <c r="A423" s="139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</row>
    <row r="424" spans="1:29" s="68" customFormat="1" x14ac:dyDescent="0.25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</row>
    <row r="425" spans="1:29" s="68" customFormat="1" x14ac:dyDescent="0.25">
      <c r="A425" s="139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</row>
    <row r="426" spans="1:29" s="68" customFormat="1" x14ac:dyDescent="0.25">
      <c r="A426" s="139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</row>
    <row r="427" spans="1:29" s="68" customFormat="1" x14ac:dyDescent="0.25">
      <c r="A427" s="139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</row>
    <row r="428" spans="1:29" s="68" customFormat="1" x14ac:dyDescent="0.25">
      <c r="A428" s="139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</row>
    <row r="429" spans="1:29" s="68" customFormat="1" x14ac:dyDescent="0.25">
      <c r="A429" s="139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</row>
    <row r="430" spans="1:29" s="68" customFormat="1" x14ac:dyDescent="0.25">
      <c r="A430" s="139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</row>
    <row r="431" spans="1:29" s="68" customFormat="1" x14ac:dyDescent="0.25">
      <c r="A431" s="139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</row>
    <row r="432" spans="1:29" s="68" customFormat="1" x14ac:dyDescent="0.25">
      <c r="A432" s="139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</row>
    <row r="433" spans="1:29" s="68" customFormat="1" x14ac:dyDescent="0.25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</row>
    <row r="434" spans="1:29" s="68" customFormat="1" x14ac:dyDescent="0.25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</row>
    <row r="435" spans="1:29" s="68" customFormat="1" x14ac:dyDescent="0.25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</row>
    <row r="436" spans="1:29" s="68" customFormat="1" x14ac:dyDescent="0.25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</row>
    <row r="437" spans="1:29" s="68" customFormat="1" x14ac:dyDescent="0.25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</row>
    <row r="438" spans="1:29" s="68" customFormat="1" x14ac:dyDescent="0.25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</row>
    <row r="439" spans="1:29" s="68" customFormat="1" x14ac:dyDescent="0.25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</row>
    <row r="440" spans="1:29" s="68" customFormat="1" x14ac:dyDescent="0.25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</row>
    <row r="441" spans="1:29" s="68" customFormat="1" x14ac:dyDescent="0.25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</row>
    <row r="442" spans="1:29" s="68" customFormat="1" x14ac:dyDescent="0.25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</row>
    <row r="443" spans="1:29" s="68" customFormat="1" x14ac:dyDescent="0.25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</row>
    <row r="444" spans="1:29" s="68" customFormat="1" x14ac:dyDescent="0.25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</row>
    <row r="445" spans="1:29" s="68" customFormat="1" x14ac:dyDescent="0.25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</row>
    <row r="446" spans="1:29" s="68" customFormat="1" x14ac:dyDescent="0.25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</row>
    <row r="447" spans="1:29" s="68" customFormat="1" x14ac:dyDescent="0.25">
      <c r="A447" s="139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</row>
    <row r="448" spans="1:29" s="68" customFormat="1" x14ac:dyDescent="0.25">
      <c r="A448" s="139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</row>
    <row r="449" spans="1:29" s="68" customFormat="1" x14ac:dyDescent="0.25">
      <c r="A449" s="139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</row>
    <row r="450" spans="1:29" s="68" customFormat="1" x14ac:dyDescent="0.25">
      <c r="A450" s="139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</row>
    <row r="451" spans="1:29" s="68" customFormat="1" x14ac:dyDescent="0.25">
      <c r="A451" s="139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</row>
    <row r="452" spans="1:29" s="68" customFormat="1" x14ac:dyDescent="0.25">
      <c r="A452" s="139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</row>
    <row r="453" spans="1:29" s="68" customFormat="1" x14ac:dyDescent="0.25">
      <c r="A453" s="139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</row>
    <row r="454" spans="1:29" s="68" customFormat="1" x14ac:dyDescent="0.25">
      <c r="A454" s="139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</row>
    <row r="455" spans="1:29" s="68" customFormat="1" x14ac:dyDescent="0.25">
      <c r="A455" s="139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</row>
    <row r="456" spans="1:29" s="68" customFormat="1" x14ac:dyDescent="0.25">
      <c r="A456" s="139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</row>
    <row r="457" spans="1:29" s="68" customFormat="1" x14ac:dyDescent="0.25">
      <c r="A457" s="139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</row>
    <row r="458" spans="1:29" s="68" customFormat="1" x14ac:dyDescent="0.25">
      <c r="A458" s="139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</row>
    <row r="459" spans="1:29" s="68" customFormat="1" x14ac:dyDescent="0.25">
      <c r="A459" s="139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</row>
    <row r="460" spans="1:29" s="68" customFormat="1" x14ac:dyDescent="0.25">
      <c r="A460" s="139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</row>
    <row r="461" spans="1:29" s="68" customFormat="1" x14ac:dyDescent="0.25">
      <c r="A461" s="139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</row>
    <row r="462" spans="1:29" s="68" customFormat="1" x14ac:dyDescent="0.25">
      <c r="A462" s="139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</row>
    <row r="463" spans="1:29" s="68" customFormat="1" x14ac:dyDescent="0.25">
      <c r="A463" s="139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</row>
    <row r="464" spans="1:29" s="68" customFormat="1" x14ac:dyDescent="0.25">
      <c r="A464" s="139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</row>
    <row r="465" spans="1:29" s="68" customFormat="1" x14ac:dyDescent="0.25">
      <c r="A465" s="139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</row>
    <row r="466" spans="1:29" s="68" customFormat="1" x14ac:dyDescent="0.25">
      <c r="A466" s="139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</row>
    <row r="467" spans="1:29" s="68" customFormat="1" x14ac:dyDescent="0.25">
      <c r="A467" s="139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</row>
    <row r="468" spans="1:29" s="68" customFormat="1" x14ac:dyDescent="0.25">
      <c r="A468" s="139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</row>
    <row r="469" spans="1:29" s="68" customFormat="1" x14ac:dyDescent="0.25">
      <c r="A469" s="139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</row>
    <row r="470" spans="1:29" s="68" customFormat="1" x14ac:dyDescent="0.25">
      <c r="A470" s="139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</row>
    <row r="471" spans="1:29" s="68" customFormat="1" x14ac:dyDescent="0.25">
      <c r="A471" s="139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</row>
    <row r="472" spans="1:29" s="68" customFormat="1" x14ac:dyDescent="0.25">
      <c r="A472" s="139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</row>
    <row r="473" spans="1:29" s="68" customFormat="1" x14ac:dyDescent="0.25">
      <c r="A473" s="139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</row>
    <row r="474" spans="1:29" s="68" customFormat="1" x14ac:dyDescent="0.25">
      <c r="A474" s="139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</row>
    <row r="475" spans="1:29" s="68" customFormat="1" x14ac:dyDescent="0.25">
      <c r="A475" s="139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</row>
    <row r="476" spans="1:29" s="68" customFormat="1" x14ac:dyDescent="0.25">
      <c r="A476" s="139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</row>
    <row r="477" spans="1:29" s="68" customFormat="1" x14ac:dyDescent="0.25">
      <c r="A477" s="139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</row>
    <row r="478" spans="1:29" s="68" customFormat="1" x14ac:dyDescent="0.25">
      <c r="A478" s="139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</row>
    <row r="479" spans="1:29" s="68" customFormat="1" x14ac:dyDescent="0.25">
      <c r="A479" s="139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</row>
    <row r="480" spans="1:29" s="68" customFormat="1" x14ac:dyDescent="0.25">
      <c r="A480" s="139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</row>
    <row r="481" spans="1:29" s="68" customFormat="1" x14ac:dyDescent="0.25">
      <c r="A481" s="139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</row>
    <row r="482" spans="1:29" s="68" customFormat="1" x14ac:dyDescent="0.25">
      <c r="A482" s="139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</row>
    <row r="483" spans="1:29" s="68" customFormat="1" x14ac:dyDescent="0.25">
      <c r="A483" s="139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</row>
    <row r="484" spans="1:29" s="68" customFormat="1" x14ac:dyDescent="0.25">
      <c r="A484" s="139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</row>
    <row r="485" spans="1:29" s="68" customFormat="1" x14ac:dyDescent="0.25">
      <c r="A485" s="139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</row>
    <row r="486" spans="1:29" s="68" customFormat="1" x14ac:dyDescent="0.25">
      <c r="A486" s="139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</row>
    <row r="487" spans="1:29" s="68" customFormat="1" x14ac:dyDescent="0.25">
      <c r="A487" s="139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</row>
    <row r="488" spans="1:29" s="68" customFormat="1" x14ac:dyDescent="0.25">
      <c r="A488" s="139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</row>
    <row r="489" spans="1:29" s="68" customFormat="1" x14ac:dyDescent="0.25">
      <c r="A489" s="139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</row>
    <row r="490" spans="1:29" s="68" customFormat="1" x14ac:dyDescent="0.25">
      <c r="A490" s="139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</row>
    <row r="491" spans="1:29" s="68" customFormat="1" x14ac:dyDescent="0.25">
      <c r="A491" s="139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</row>
    <row r="492" spans="1:29" s="68" customFormat="1" x14ac:dyDescent="0.25">
      <c r="A492" s="139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</row>
    <row r="493" spans="1:29" s="68" customFormat="1" x14ac:dyDescent="0.25">
      <c r="A493" s="139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</row>
    <row r="494" spans="1:29" s="68" customFormat="1" x14ac:dyDescent="0.25">
      <c r="A494" s="139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</row>
    <row r="495" spans="1:29" s="68" customFormat="1" x14ac:dyDescent="0.25">
      <c r="A495" s="139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</row>
    <row r="496" spans="1:29" s="68" customFormat="1" x14ac:dyDescent="0.25">
      <c r="A496" s="139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</row>
    <row r="497" spans="1:29" s="68" customFormat="1" x14ac:dyDescent="0.25">
      <c r="A497" s="139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</row>
    <row r="498" spans="1:29" s="68" customFormat="1" x14ac:dyDescent="0.25">
      <c r="A498" s="139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</row>
    <row r="499" spans="1:29" s="68" customFormat="1" x14ac:dyDescent="0.25">
      <c r="A499" s="139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</row>
    <row r="500" spans="1:29" s="68" customFormat="1" x14ac:dyDescent="0.25">
      <c r="A500" s="139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</row>
    <row r="501" spans="1:29" s="68" customFormat="1" x14ac:dyDescent="0.25">
      <c r="A501" s="139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</row>
    <row r="502" spans="1:29" s="68" customFormat="1" x14ac:dyDescent="0.25">
      <c r="A502" s="139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</row>
    <row r="503" spans="1:29" s="68" customFormat="1" x14ac:dyDescent="0.25">
      <c r="A503" s="139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</row>
    <row r="504" spans="1:29" s="68" customFormat="1" x14ac:dyDescent="0.25">
      <c r="A504" s="139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</row>
    <row r="505" spans="1:29" s="68" customFormat="1" x14ac:dyDescent="0.25">
      <c r="A505" s="139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</row>
    <row r="506" spans="1:29" s="68" customFormat="1" x14ac:dyDescent="0.25">
      <c r="A506" s="139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</row>
    <row r="507" spans="1:29" s="68" customFormat="1" x14ac:dyDescent="0.25">
      <c r="A507" s="139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</row>
    <row r="508" spans="1:29" s="68" customFormat="1" x14ac:dyDescent="0.25">
      <c r="A508" s="139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</row>
    <row r="509" spans="1:29" s="68" customFormat="1" x14ac:dyDescent="0.25">
      <c r="A509" s="139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</row>
    <row r="510" spans="1:29" s="68" customFormat="1" x14ac:dyDescent="0.25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</row>
    <row r="511" spans="1:29" s="68" customFormat="1" x14ac:dyDescent="0.25">
      <c r="A511" s="139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</row>
    <row r="512" spans="1:29" s="68" customFormat="1" x14ac:dyDescent="0.25">
      <c r="A512" s="139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</row>
    <row r="513" spans="1:29" s="68" customFormat="1" x14ac:dyDescent="0.25">
      <c r="A513" s="139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</row>
    <row r="514" spans="1:29" s="68" customFormat="1" x14ac:dyDescent="0.25">
      <c r="A514" s="139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</row>
    <row r="515" spans="1:29" s="68" customFormat="1" x14ac:dyDescent="0.25">
      <c r="A515" s="139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</row>
    <row r="516" spans="1:29" s="68" customFormat="1" x14ac:dyDescent="0.25">
      <c r="A516" s="139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</row>
    <row r="517" spans="1:29" s="68" customFormat="1" x14ac:dyDescent="0.25">
      <c r="A517" s="139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</row>
    <row r="518" spans="1:29" s="68" customFormat="1" x14ac:dyDescent="0.25">
      <c r="A518" s="139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</row>
    <row r="519" spans="1:29" s="68" customFormat="1" x14ac:dyDescent="0.25">
      <c r="A519" s="139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</row>
    <row r="520" spans="1:29" s="68" customFormat="1" x14ac:dyDescent="0.25">
      <c r="A520" s="139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</row>
    <row r="521" spans="1:29" s="68" customFormat="1" x14ac:dyDescent="0.25">
      <c r="A521" s="139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</row>
    <row r="522" spans="1:29" s="68" customFormat="1" x14ac:dyDescent="0.25">
      <c r="A522" s="139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</row>
    <row r="523" spans="1:29" s="68" customFormat="1" x14ac:dyDescent="0.25">
      <c r="A523" s="139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</row>
    <row r="524" spans="1:29" s="68" customFormat="1" x14ac:dyDescent="0.25">
      <c r="A524" s="139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</row>
    <row r="525" spans="1:29" s="68" customFormat="1" x14ac:dyDescent="0.25">
      <c r="A525" s="139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</row>
    <row r="526" spans="1:29" s="68" customFormat="1" x14ac:dyDescent="0.25">
      <c r="A526" s="139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</row>
    <row r="527" spans="1:29" s="68" customFormat="1" x14ac:dyDescent="0.25">
      <c r="A527" s="139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</row>
    <row r="528" spans="1:29" s="68" customFormat="1" x14ac:dyDescent="0.25">
      <c r="A528" s="139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</row>
    <row r="529" spans="1:29" s="68" customFormat="1" x14ac:dyDescent="0.25">
      <c r="A529" s="139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</row>
    <row r="530" spans="1:29" s="68" customFormat="1" x14ac:dyDescent="0.25">
      <c r="A530" s="139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</row>
    <row r="531" spans="1:29" s="68" customFormat="1" x14ac:dyDescent="0.25">
      <c r="A531" s="139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</row>
    <row r="532" spans="1:29" s="68" customFormat="1" x14ac:dyDescent="0.25">
      <c r="A532" s="139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</row>
    <row r="533" spans="1:29" s="68" customFormat="1" x14ac:dyDescent="0.25">
      <c r="A533" s="139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</row>
    <row r="534" spans="1:29" s="68" customFormat="1" x14ac:dyDescent="0.25">
      <c r="A534" s="139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</row>
    <row r="535" spans="1:29" s="68" customFormat="1" x14ac:dyDescent="0.25">
      <c r="A535" s="139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</row>
    <row r="536" spans="1:29" s="68" customFormat="1" x14ac:dyDescent="0.25">
      <c r="A536" s="139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</row>
    <row r="537" spans="1:29" s="68" customFormat="1" x14ac:dyDescent="0.25">
      <c r="A537" s="139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</row>
    <row r="538" spans="1:29" s="68" customFormat="1" x14ac:dyDescent="0.25">
      <c r="A538" s="139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</row>
    <row r="539" spans="1:29" s="68" customFormat="1" x14ac:dyDescent="0.25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</row>
    <row r="540" spans="1:29" s="68" customFormat="1" x14ac:dyDescent="0.25">
      <c r="A540" s="139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</row>
    <row r="541" spans="1:29" s="68" customFormat="1" x14ac:dyDescent="0.25">
      <c r="A541" s="139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</row>
    <row r="542" spans="1:29" s="68" customFormat="1" x14ac:dyDescent="0.25">
      <c r="A542" s="139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</row>
    <row r="543" spans="1:29" s="68" customFormat="1" x14ac:dyDescent="0.25">
      <c r="A543" s="139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</row>
    <row r="544" spans="1:29" s="68" customFormat="1" x14ac:dyDescent="0.25">
      <c r="A544" s="139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</row>
    <row r="545" spans="1:29" s="68" customFormat="1" x14ac:dyDescent="0.25">
      <c r="A545" s="139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</row>
    <row r="546" spans="1:29" s="68" customFormat="1" x14ac:dyDescent="0.25">
      <c r="A546" s="139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</row>
    <row r="547" spans="1:29" s="68" customFormat="1" x14ac:dyDescent="0.25">
      <c r="A547" s="139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</row>
    <row r="548" spans="1:29" s="68" customFormat="1" x14ac:dyDescent="0.25">
      <c r="A548" s="139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</row>
    <row r="549" spans="1:29" s="68" customFormat="1" x14ac:dyDescent="0.25">
      <c r="A549" s="139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</row>
    <row r="550" spans="1:29" s="68" customFormat="1" x14ac:dyDescent="0.25">
      <c r="A550" s="139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</row>
    <row r="551" spans="1:29" s="68" customFormat="1" x14ac:dyDescent="0.25">
      <c r="A551" s="139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</row>
    <row r="552" spans="1:29" s="68" customFormat="1" x14ac:dyDescent="0.25">
      <c r="A552" s="139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</row>
    <row r="553" spans="1:29" s="68" customFormat="1" x14ac:dyDescent="0.25">
      <c r="A553" s="139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</row>
    <row r="554" spans="1:29" s="68" customFormat="1" x14ac:dyDescent="0.25">
      <c r="A554" s="139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</row>
    <row r="555" spans="1:29" s="68" customFormat="1" x14ac:dyDescent="0.25">
      <c r="A555" s="139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</row>
    <row r="556" spans="1:29" s="68" customFormat="1" x14ac:dyDescent="0.25">
      <c r="A556" s="139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</row>
    <row r="557" spans="1:29" s="68" customFormat="1" x14ac:dyDescent="0.25">
      <c r="A557" s="139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</row>
    <row r="558" spans="1:29" s="68" customFormat="1" x14ac:dyDescent="0.25">
      <c r="A558" s="139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</row>
    <row r="559" spans="1:29" s="68" customFormat="1" x14ac:dyDescent="0.25">
      <c r="A559" s="139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</row>
    <row r="560" spans="1:29" s="68" customFormat="1" x14ac:dyDescent="0.25">
      <c r="A560" s="139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</row>
    <row r="561" spans="1:29" s="68" customFormat="1" x14ac:dyDescent="0.25">
      <c r="A561" s="139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</row>
    <row r="562" spans="1:29" s="68" customFormat="1" x14ac:dyDescent="0.25">
      <c r="A562" s="139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</row>
    <row r="563" spans="1:29" s="68" customFormat="1" x14ac:dyDescent="0.25">
      <c r="A563" s="139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</row>
    <row r="564" spans="1:29" s="68" customFormat="1" x14ac:dyDescent="0.25">
      <c r="A564" s="139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</row>
    <row r="565" spans="1:29" s="68" customFormat="1" x14ac:dyDescent="0.25">
      <c r="A565" s="139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</row>
    <row r="566" spans="1:29" s="68" customFormat="1" x14ac:dyDescent="0.25">
      <c r="A566" s="139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</row>
    <row r="567" spans="1:29" s="68" customFormat="1" x14ac:dyDescent="0.25">
      <c r="A567" s="139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</row>
    <row r="568" spans="1:29" s="68" customFormat="1" x14ac:dyDescent="0.25">
      <c r="A568" s="139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</row>
    <row r="569" spans="1:29" s="68" customFormat="1" x14ac:dyDescent="0.25">
      <c r="A569" s="139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</row>
    <row r="570" spans="1:29" s="68" customFormat="1" x14ac:dyDescent="0.25">
      <c r="A570" s="139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</row>
    <row r="571" spans="1:29" s="68" customFormat="1" x14ac:dyDescent="0.25">
      <c r="A571" s="139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</row>
    <row r="572" spans="1:29" s="68" customFormat="1" x14ac:dyDescent="0.25">
      <c r="A572" s="139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</row>
    <row r="573" spans="1:29" s="68" customFormat="1" x14ac:dyDescent="0.25">
      <c r="A573" s="139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</row>
    <row r="574" spans="1:29" s="68" customFormat="1" x14ac:dyDescent="0.25">
      <c r="A574" s="139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</row>
    <row r="575" spans="1:29" s="68" customFormat="1" x14ac:dyDescent="0.25">
      <c r="A575" s="139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</row>
    <row r="576" spans="1:29" s="68" customFormat="1" x14ac:dyDescent="0.25">
      <c r="A576" s="139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</row>
    <row r="577" spans="1:29" s="68" customFormat="1" x14ac:dyDescent="0.25">
      <c r="A577" s="139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</row>
    <row r="578" spans="1:29" s="68" customFormat="1" x14ac:dyDescent="0.25">
      <c r="A578" s="139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</row>
    <row r="579" spans="1:29" s="68" customFormat="1" x14ac:dyDescent="0.25">
      <c r="A579" s="139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</row>
    <row r="580" spans="1:29" s="68" customFormat="1" x14ac:dyDescent="0.25">
      <c r="A580" s="139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</row>
    <row r="581" spans="1:29" s="68" customFormat="1" x14ac:dyDescent="0.25">
      <c r="A581" s="139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</row>
    <row r="582" spans="1:29" s="68" customFormat="1" x14ac:dyDescent="0.25">
      <c r="A582" s="139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</row>
    <row r="583" spans="1:29" s="68" customFormat="1" x14ac:dyDescent="0.25">
      <c r="A583" s="139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</row>
    <row r="584" spans="1:29" s="68" customFormat="1" x14ac:dyDescent="0.25">
      <c r="A584" s="139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</row>
    <row r="585" spans="1:29" s="68" customFormat="1" x14ac:dyDescent="0.25">
      <c r="A585" s="139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</row>
    <row r="586" spans="1:29" s="68" customFormat="1" x14ac:dyDescent="0.25">
      <c r="A586" s="139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</row>
    <row r="587" spans="1:29" s="68" customFormat="1" x14ac:dyDescent="0.25">
      <c r="A587" s="139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</row>
    <row r="588" spans="1:29" s="68" customFormat="1" x14ac:dyDescent="0.25">
      <c r="A588" s="139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</row>
    <row r="589" spans="1:29" s="68" customFormat="1" x14ac:dyDescent="0.25">
      <c r="A589" s="139"/>
      <c r="B589" s="139"/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</row>
    <row r="590" spans="1:29" s="68" customFormat="1" x14ac:dyDescent="0.25">
      <c r="A590" s="139"/>
      <c r="B590" s="139"/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</row>
    <row r="591" spans="1:29" s="68" customFormat="1" x14ac:dyDescent="0.25">
      <c r="A591" s="139"/>
      <c r="B591" s="139"/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</row>
    <row r="592" spans="1:29" s="68" customFormat="1" x14ac:dyDescent="0.25">
      <c r="A592" s="139"/>
      <c r="B592" s="139"/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</row>
    <row r="593" spans="1:29" s="68" customFormat="1" x14ac:dyDescent="0.25">
      <c r="A593" s="139"/>
      <c r="B593" s="139"/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</row>
    <row r="594" spans="1:29" s="68" customFormat="1" x14ac:dyDescent="0.25">
      <c r="A594" s="139"/>
      <c r="B594" s="139"/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39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</row>
    <row r="595" spans="1:29" s="68" customFormat="1" x14ac:dyDescent="0.25">
      <c r="A595" s="139"/>
      <c r="B595" s="139"/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</row>
    <row r="596" spans="1:29" s="68" customFormat="1" x14ac:dyDescent="0.25">
      <c r="A596" s="139"/>
      <c r="B596" s="139"/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</row>
    <row r="597" spans="1:29" s="68" customFormat="1" x14ac:dyDescent="0.25">
      <c r="A597" s="139"/>
      <c r="B597" s="139"/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39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</row>
    <row r="598" spans="1:29" s="68" customFormat="1" x14ac:dyDescent="0.25">
      <c r="A598" s="139"/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</row>
    <row r="599" spans="1:29" s="68" customFormat="1" x14ac:dyDescent="0.25">
      <c r="A599" s="139"/>
      <c r="B599" s="139"/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39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</row>
    <row r="600" spans="1:29" s="68" customFormat="1" x14ac:dyDescent="0.25">
      <c r="A600" s="139"/>
      <c r="B600" s="139"/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</row>
    <row r="601" spans="1:29" s="68" customFormat="1" x14ac:dyDescent="0.25">
      <c r="A601" s="139"/>
      <c r="B601" s="139"/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39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</row>
    <row r="602" spans="1:29" s="68" customFormat="1" x14ac:dyDescent="0.25">
      <c r="A602" s="139"/>
      <c r="B602" s="139"/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</row>
    <row r="603" spans="1:29" s="68" customFormat="1" x14ac:dyDescent="0.25">
      <c r="A603" s="139"/>
      <c r="B603" s="139"/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</row>
    <row r="604" spans="1:29" s="68" customFormat="1" x14ac:dyDescent="0.25">
      <c r="A604" s="139"/>
      <c r="B604" s="139"/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</row>
    <row r="605" spans="1:29" s="68" customFormat="1" x14ac:dyDescent="0.25">
      <c r="A605" s="139"/>
      <c r="B605" s="139"/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39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</row>
    <row r="606" spans="1:29" s="68" customFormat="1" x14ac:dyDescent="0.25">
      <c r="A606" s="139"/>
      <c r="B606" s="139"/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</row>
    <row r="607" spans="1:29" s="68" customFormat="1" x14ac:dyDescent="0.25">
      <c r="A607" s="139"/>
      <c r="B607" s="139"/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39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</row>
    <row r="608" spans="1:29" s="68" customFormat="1" x14ac:dyDescent="0.25">
      <c r="A608" s="139"/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</row>
    <row r="609" spans="1:29" s="68" customFormat="1" x14ac:dyDescent="0.25">
      <c r="A609" s="139"/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</row>
    <row r="610" spans="1:29" s="68" customFormat="1" x14ac:dyDescent="0.25">
      <c r="A610" s="139"/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</row>
    <row r="611" spans="1:29" s="68" customFormat="1" x14ac:dyDescent="0.25">
      <c r="A611" s="139"/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39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</row>
    <row r="612" spans="1:29" s="68" customFormat="1" x14ac:dyDescent="0.25">
      <c r="A612" s="139"/>
      <c r="B612" s="139"/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</row>
    <row r="613" spans="1:29" s="68" customFormat="1" x14ac:dyDescent="0.25">
      <c r="A613" s="139"/>
      <c r="B613" s="139"/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39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</row>
    <row r="614" spans="1:29" s="68" customFormat="1" x14ac:dyDescent="0.25">
      <c r="A614" s="139"/>
      <c r="B614" s="139"/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</row>
    <row r="615" spans="1:29" s="68" customFormat="1" x14ac:dyDescent="0.25">
      <c r="A615" s="139"/>
      <c r="B615" s="139"/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39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</row>
    <row r="616" spans="1:29" s="68" customFormat="1" x14ac:dyDescent="0.25">
      <c r="A616" s="139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</row>
    <row r="617" spans="1:29" s="68" customFormat="1" x14ac:dyDescent="0.25">
      <c r="A617" s="139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</row>
    <row r="618" spans="1:29" s="68" customFormat="1" x14ac:dyDescent="0.25">
      <c r="A618" s="139"/>
      <c r="B618" s="139"/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39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</row>
    <row r="619" spans="1:29" s="68" customFormat="1" x14ac:dyDescent="0.25">
      <c r="A619" s="139"/>
      <c r="B619" s="139"/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</row>
    <row r="620" spans="1:29" s="68" customFormat="1" x14ac:dyDescent="0.25">
      <c r="A620" s="139"/>
      <c r="B620" s="139"/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</row>
    <row r="621" spans="1:29" s="68" customFormat="1" x14ac:dyDescent="0.25">
      <c r="A621" s="139"/>
      <c r="B621" s="139"/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</row>
    <row r="622" spans="1:29" s="68" customFormat="1" x14ac:dyDescent="0.25">
      <c r="A622" s="139"/>
      <c r="B622" s="139"/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39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</row>
    <row r="623" spans="1:29" s="68" customFormat="1" x14ac:dyDescent="0.25">
      <c r="A623" s="139"/>
      <c r="B623" s="139"/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</row>
    <row r="624" spans="1:29" s="68" customFormat="1" x14ac:dyDescent="0.25">
      <c r="A624" s="139"/>
      <c r="B624" s="139"/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39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</row>
    <row r="625" spans="1:29" s="68" customFormat="1" x14ac:dyDescent="0.25">
      <c r="A625" s="139"/>
      <c r="B625" s="139"/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</row>
    <row r="626" spans="1:29" s="68" customFormat="1" x14ac:dyDescent="0.25">
      <c r="A626" s="139"/>
      <c r="B626" s="139"/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</row>
    <row r="627" spans="1:29" s="68" customFormat="1" x14ac:dyDescent="0.25">
      <c r="A627" s="139"/>
      <c r="B627" s="139"/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39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</row>
    <row r="628" spans="1:29" s="68" customFormat="1" x14ac:dyDescent="0.25">
      <c r="A628" s="139"/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</row>
    <row r="629" spans="1:29" s="68" customFormat="1" x14ac:dyDescent="0.25">
      <c r="A629" s="139"/>
      <c r="B629" s="139"/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</row>
    <row r="630" spans="1:29" s="68" customFormat="1" x14ac:dyDescent="0.25">
      <c r="A630" s="139"/>
      <c r="B630" s="139"/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39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</row>
    <row r="631" spans="1:29" s="68" customFormat="1" x14ac:dyDescent="0.25">
      <c r="A631" s="139"/>
      <c r="B631" s="139"/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</row>
    <row r="632" spans="1:29" s="68" customFormat="1" x14ac:dyDescent="0.25">
      <c r="A632" s="139"/>
      <c r="B632" s="139"/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</row>
    <row r="633" spans="1:29" s="68" customFormat="1" x14ac:dyDescent="0.25">
      <c r="A633" s="139"/>
      <c r="B633" s="139"/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39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</row>
    <row r="634" spans="1:29" s="68" customFormat="1" x14ac:dyDescent="0.25">
      <c r="A634" s="139"/>
      <c r="B634" s="139"/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</row>
    <row r="635" spans="1:29" s="68" customFormat="1" x14ac:dyDescent="0.25">
      <c r="A635" s="139"/>
      <c r="B635" s="139"/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</row>
    <row r="636" spans="1:29" s="68" customFormat="1" x14ac:dyDescent="0.25">
      <c r="A636" s="139"/>
      <c r="B636" s="139"/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39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</row>
    <row r="637" spans="1:29" s="68" customFormat="1" x14ac:dyDescent="0.25">
      <c r="A637" s="139"/>
      <c r="B637" s="139"/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</row>
    <row r="638" spans="1:29" s="68" customFormat="1" x14ac:dyDescent="0.25">
      <c r="A638" s="139"/>
      <c r="B638" s="139"/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39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</row>
    <row r="639" spans="1:29" s="68" customFormat="1" x14ac:dyDescent="0.25">
      <c r="A639" s="139"/>
      <c r="B639" s="139"/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</row>
    <row r="640" spans="1:29" s="68" customFormat="1" x14ac:dyDescent="0.25">
      <c r="A640" s="139"/>
      <c r="B640" s="139"/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</row>
    <row r="641" spans="1:29" s="68" customFormat="1" x14ac:dyDescent="0.25">
      <c r="A641" s="139"/>
      <c r="B641" s="139"/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</row>
    <row r="642" spans="1:29" s="68" customFormat="1" x14ac:dyDescent="0.25">
      <c r="A642" s="139"/>
      <c r="B642" s="139"/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39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</row>
    <row r="643" spans="1:29" s="68" customFormat="1" x14ac:dyDescent="0.25">
      <c r="A643" s="139"/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</row>
    <row r="644" spans="1:29" s="68" customFormat="1" x14ac:dyDescent="0.25">
      <c r="A644" s="139"/>
      <c r="B644" s="139"/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</row>
    <row r="645" spans="1:29" s="68" customFormat="1" x14ac:dyDescent="0.25">
      <c r="A645" s="139"/>
      <c r="B645" s="139"/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</row>
    <row r="646" spans="1:29" s="68" customFormat="1" x14ac:dyDescent="0.25">
      <c r="A646" s="139"/>
      <c r="B646" s="139"/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</row>
    <row r="647" spans="1:29" s="68" customFormat="1" x14ac:dyDescent="0.25">
      <c r="A647" s="139"/>
      <c r="B647" s="139"/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</row>
    <row r="648" spans="1:29" s="68" customFormat="1" x14ac:dyDescent="0.25">
      <c r="A648" s="139"/>
      <c r="B648" s="139"/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39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</row>
    <row r="649" spans="1:29" s="68" customFormat="1" x14ac:dyDescent="0.25">
      <c r="A649" s="139"/>
      <c r="B649" s="139"/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</row>
    <row r="650" spans="1:29" s="68" customFormat="1" x14ac:dyDescent="0.25">
      <c r="A650" s="139"/>
      <c r="B650" s="139"/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39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</row>
    <row r="651" spans="1:29" s="68" customFormat="1" x14ac:dyDescent="0.25">
      <c r="A651" s="139"/>
      <c r="B651" s="139"/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</row>
    <row r="652" spans="1:29" s="68" customFormat="1" x14ac:dyDescent="0.25">
      <c r="A652" s="139"/>
      <c r="B652" s="139"/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39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</row>
    <row r="653" spans="1:29" s="68" customFormat="1" x14ac:dyDescent="0.25">
      <c r="A653" s="139"/>
      <c r="B653" s="139"/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</row>
    <row r="654" spans="1:29" s="68" customFormat="1" x14ac:dyDescent="0.25">
      <c r="A654" s="139"/>
      <c r="B654" s="139"/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39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</row>
    <row r="655" spans="1:29" s="68" customFormat="1" x14ac:dyDescent="0.25">
      <c r="A655" s="139"/>
      <c r="B655" s="139"/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39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</row>
    <row r="656" spans="1:29" s="68" customFormat="1" x14ac:dyDescent="0.25">
      <c r="A656" s="139"/>
      <c r="B656" s="139"/>
      <c r="C656" s="139"/>
      <c r="D656" s="139"/>
      <c r="E656" s="139"/>
      <c r="F656" s="139"/>
      <c r="G656" s="139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39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</row>
    <row r="657" spans="1:29" s="68" customFormat="1" x14ac:dyDescent="0.25">
      <c r="A657" s="139"/>
      <c r="B657" s="139"/>
      <c r="C657" s="139"/>
      <c r="D657" s="139"/>
      <c r="E657" s="139"/>
      <c r="F657" s="139"/>
      <c r="G657" s="139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39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</row>
    <row r="658" spans="1:29" s="68" customFormat="1" x14ac:dyDescent="0.25">
      <c r="A658" s="139"/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</row>
    <row r="659" spans="1:29" s="68" customFormat="1" x14ac:dyDescent="0.25">
      <c r="A659" s="139"/>
      <c r="B659" s="139"/>
      <c r="C659" s="139"/>
      <c r="D659" s="139"/>
      <c r="E659" s="139"/>
      <c r="F659" s="139"/>
      <c r="G659" s="139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</row>
    <row r="660" spans="1:29" s="68" customFormat="1" x14ac:dyDescent="0.25">
      <c r="A660" s="139"/>
      <c r="B660" s="139"/>
      <c r="C660" s="139"/>
      <c r="D660" s="139"/>
      <c r="E660" s="139"/>
      <c r="F660" s="139"/>
      <c r="G660" s="139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</row>
    <row r="661" spans="1:29" s="68" customFormat="1" x14ac:dyDescent="0.25">
      <c r="A661" s="139"/>
      <c r="B661" s="139"/>
      <c r="C661" s="139"/>
      <c r="D661" s="139"/>
      <c r="E661" s="139"/>
      <c r="F661" s="139"/>
      <c r="G661" s="139"/>
      <c r="H661" s="139"/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39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</row>
    <row r="662" spans="1:29" s="68" customFormat="1" x14ac:dyDescent="0.25">
      <c r="A662" s="139"/>
      <c r="B662" s="139"/>
      <c r="C662" s="139"/>
      <c r="D662" s="139"/>
      <c r="E662" s="139"/>
      <c r="F662" s="139"/>
      <c r="G662" s="139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</row>
    <row r="663" spans="1:29" s="68" customFormat="1" x14ac:dyDescent="0.25">
      <c r="A663" s="139"/>
      <c r="B663" s="139"/>
      <c r="C663" s="139"/>
      <c r="D663" s="139"/>
      <c r="E663" s="139"/>
      <c r="F663" s="139"/>
      <c r="G663" s="139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</row>
    <row r="664" spans="1:29" s="68" customFormat="1" x14ac:dyDescent="0.25">
      <c r="A664" s="139"/>
      <c r="B664" s="139"/>
      <c r="C664" s="139"/>
      <c r="D664" s="139"/>
      <c r="E664" s="139"/>
      <c r="F664" s="139"/>
      <c r="G664" s="139"/>
      <c r="H664" s="139"/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39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</row>
    <row r="665" spans="1:29" s="68" customFormat="1" x14ac:dyDescent="0.25">
      <c r="A665" s="139"/>
      <c r="B665" s="139"/>
      <c r="C665" s="139"/>
      <c r="D665" s="139"/>
      <c r="E665" s="139"/>
      <c r="F665" s="139"/>
      <c r="G665" s="139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</row>
    <row r="666" spans="1:29" s="68" customFormat="1" x14ac:dyDescent="0.25">
      <c r="A666" s="139"/>
      <c r="B666" s="139"/>
      <c r="C666" s="139"/>
      <c r="D666" s="139"/>
      <c r="E666" s="139"/>
      <c r="F666" s="139"/>
      <c r="G666" s="139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</row>
    <row r="667" spans="1:29" s="68" customFormat="1" x14ac:dyDescent="0.25">
      <c r="A667" s="139"/>
      <c r="B667" s="139"/>
      <c r="C667" s="139"/>
      <c r="D667" s="139"/>
      <c r="E667" s="139"/>
      <c r="F667" s="139"/>
      <c r="G667" s="139"/>
      <c r="H667" s="139"/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39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</row>
    <row r="668" spans="1:29" s="68" customFormat="1" x14ac:dyDescent="0.25">
      <c r="A668" s="139"/>
      <c r="B668" s="139"/>
      <c r="C668" s="139"/>
      <c r="D668" s="139"/>
      <c r="E668" s="139"/>
      <c r="F668" s="139"/>
      <c r="G668" s="139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</row>
    <row r="669" spans="1:29" s="68" customFormat="1" x14ac:dyDescent="0.25">
      <c r="A669" s="139"/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</row>
    <row r="670" spans="1:29" s="68" customFormat="1" x14ac:dyDescent="0.25">
      <c r="A670" s="139"/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39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</row>
    <row r="671" spans="1:29" s="68" customFormat="1" x14ac:dyDescent="0.25">
      <c r="A671" s="139"/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</row>
    <row r="672" spans="1:29" s="68" customFormat="1" x14ac:dyDescent="0.25">
      <c r="A672" s="139"/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</row>
    <row r="673" spans="1:29" s="68" customFormat="1" x14ac:dyDescent="0.25">
      <c r="A673" s="139"/>
      <c r="B673" s="139"/>
      <c r="C673" s="139"/>
      <c r="D673" s="139"/>
      <c r="E673" s="139"/>
      <c r="F673" s="139"/>
      <c r="G673" s="139"/>
      <c r="H673" s="139"/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39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</row>
    <row r="674" spans="1:29" s="68" customFormat="1" x14ac:dyDescent="0.25">
      <c r="A674" s="139"/>
      <c r="B674" s="139"/>
      <c r="C674" s="139"/>
      <c r="D674" s="139"/>
      <c r="E674" s="139"/>
      <c r="F674" s="139"/>
      <c r="G674" s="139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</row>
    <row r="675" spans="1:29" s="68" customFormat="1" x14ac:dyDescent="0.25">
      <c r="A675" s="139"/>
      <c r="B675" s="139"/>
      <c r="C675" s="139"/>
      <c r="D675" s="139"/>
      <c r="E675" s="139"/>
      <c r="F675" s="139"/>
      <c r="G675" s="139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</row>
    <row r="676" spans="1:29" s="68" customFormat="1" x14ac:dyDescent="0.25">
      <c r="A676" s="139"/>
      <c r="B676" s="139"/>
      <c r="C676" s="139"/>
      <c r="D676" s="139"/>
      <c r="E676" s="139"/>
      <c r="F676" s="139"/>
      <c r="G676" s="139"/>
      <c r="H676" s="139"/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39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</row>
    <row r="677" spans="1:29" s="68" customFormat="1" x14ac:dyDescent="0.25">
      <c r="A677" s="139"/>
      <c r="B677" s="139"/>
      <c r="C677" s="139"/>
      <c r="D677" s="139"/>
      <c r="E677" s="139"/>
      <c r="F677" s="139"/>
      <c r="G677" s="139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</row>
    <row r="678" spans="1:29" s="68" customFormat="1" x14ac:dyDescent="0.25">
      <c r="A678" s="139"/>
      <c r="B678" s="139"/>
      <c r="C678" s="139"/>
      <c r="D678" s="139"/>
      <c r="E678" s="139"/>
      <c r="F678" s="139"/>
      <c r="G678" s="139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39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</row>
    <row r="679" spans="1:29" s="68" customFormat="1" x14ac:dyDescent="0.25">
      <c r="A679" s="139"/>
      <c r="B679" s="139"/>
      <c r="C679" s="139"/>
      <c r="D679" s="139"/>
      <c r="E679" s="139"/>
      <c r="F679" s="139"/>
      <c r="G679" s="139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39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</row>
    <row r="680" spans="1:29" s="68" customFormat="1" x14ac:dyDescent="0.25">
      <c r="A680" s="139"/>
      <c r="B680" s="139"/>
      <c r="C680" s="139"/>
      <c r="D680" s="139"/>
      <c r="E680" s="139"/>
      <c r="F680" s="139"/>
      <c r="G680" s="139"/>
      <c r="H680" s="139"/>
      <c r="I680" s="139"/>
      <c r="J680" s="139"/>
      <c r="K680" s="139"/>
      <c r="L680" s="139"/>
      <c r="M680" s="139"/>
      <c r="N680" s="139"/>
      <c r="O680" s="139"/>
      <c r="P680" s="139"/>
      <c r="Q680" s="139"/>
      <c r="R680" s="139"/>
      <c r="S680" s="139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</row>
    <row r="681" spans="1:29" s="68" customFormat="1" x14ac:dyDescent="0.25">
      <c r="A681" s="139"/>
      <c r="B681" s="139"/>
      <c r="C681" s="139"/>
      <c r="D681" s="139"/>
      <c r="E681" s="139"/>
      <c r="F681" s="139"/>
      <c r="G681" s="139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39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</row>
    <row r="682" spans="1:29" s="68" customFormat="1" x14ac:dyDescent="0.25">
      <c r="A682" s="139"/>
      <c r="B682" s="139"/>
      <c r="C682" s="139"/>
      <c r="D682" s="139"/>
      <c r="E682" s="139"/>
      <c r="F682" s="139"/>
      <c r="G682" s="139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39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</row>
    <row r="683" spans="1:29" s="68" customFormat="1" x14ac:dyDescent="0.25">
      <c r="A683" s="139"/>
      <c r="B683" s="139"/>
      <c r="C683" s="139"/>
      <c r="D683" s="139"/>
      <c r="E683" s="139"/>
      <c r="F683" s="139"/>
      <c r="G683" s="139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39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</row>
    <row r="684" spans="1:29" s="68" customFormat="1" x14ac:dyDescent="0.25">
      <c r="A684" s="139"/>
      <c r="B684" s="139"/>
      <c r="C684" s="139"/>
      <c r="D684" s="139"/>
      <c r="E684" s="139"/>
      <c r="F684" s="139"/>
      <c r="G684" s="139"/>
      <c r="H684" s="139"/>
      <c r="I684" s="139"/>
      <c r="J684" s="139"/>
      <c r="K684" s="139"/>
      <c r="L684" s="139"/>
      <c r="M684" s="139"/>
      <c r="N684" s="139"/>
      <c r="O684" s="139"/>
      <c r="P684" s="139"/>
      <c r="Q684" s="139"/>
      <c r="R684" s="139"/>
      <c r="S684" s="139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</row>
    <row r="685" spans="1:29" s="68" customFormat="1" x14ac:dyDescent="0.25">
      <c r="A685" s="139"/>
      <c r="B685" s="139"/>
      <c r="C685" s="139"/>
      <c r="D685" s="139"/>
      <c r="E685" s="139"/>
      <c r="F685" s="139"/>
      <c r="G685" s="139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39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</row>
    <row r="686" spans="1:29" s="68" customFormat="1" x14ac:dyDescent="0.25">
      <c r="A686" s="139"/>
      <c r="B686" s="139"/>
      <c r="C686" s="139"/>
      <c r="D686" s="139"/>
      <c r="E686" s="139"/>
      <c r="F686" s="139"/>
      <c r="G686" s="139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39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</row>
    <row r="687" spans="1:29" s="68" customFormat="1" x14ac:dyDescent="0.25">
      <c r="A687" s="139"/>
      <c r="B687" s="139"/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</row>
    <row r="688" spans="1:29" s="68" customFormat="1" x14ac:dyDescent="0.25">
      <c r="A688" s="139"/>
      <c r="B688" s="139"/>
      <c r="C688" s="139"/>
      <c r="D688" s="139"/>
      <c r="E688" s="139"/>
      <c r="F688" s="139"/>
      <c r="G688" s="139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39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</row>
    <row r="689" spans="1:29" s="68" customFormat="1" x14ac:dyDescent="0.25">
      <c r="A689" s="139"/>
      <c r="B689" s="139"/>
      <c r="C689" s="139"/>
      <c r="D689" s="139"/>
      <c r="E689" s="139"/>
      <c r="F689" s="139"/>
      <c r="G689" s="139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39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</row>
    <row r="690" spans="1:29" s="68" customFormat="1" x14ac:dyDescent="0.25">
      <c r="A690" s="139"/>
      <c r="B690" s="139"/>
      <c r="C690" s="139"/>
      <c r="D690" s="139"/>
      <c r="E690" s="139"/>
      <c r="F690" s="139"/>
      <c r="G690" s="139"/>
      <c r="H690" s="139"/>
      <c r="I690" s="139"/>
      <c r="J690" s="139"/>
      <c r="K690" s="139"/>
      <c r="L690" s="139"/>
      <c r="M690" s="139"/>
      <c r="N690" s="139"/>
      <c r="O690" s="139"/>
      <c r="P690" s="139"/>
      <c r="Q690" s="139"/>
      <c r="R690" s="139"/>
      <c r="S690" s="139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</row>
    <row r="691" spans="1:29" s="68" customFormat="1" x14ac:dyDescent="0.25">
      <c r="A691" s="139"/>
      <c r="B691" s="139"/>
      <c r="C691" s="139"/>
      <c r="D691" s="139"/>
      <c r="E691" s="139"/>
      <c r="F691" s="139"/>
      <c r="G691" s="139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39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</row>
    <row r="692" spans="1:29" s="68" customFormat="1" x14ac:dyDescent="0.25">
      <c r="A692" s="139"/>
      <c r="B692" s="139"/>
      <c r="C692" s="139"/>
      <c r="D692" s="139"/>
      <c r="E692" s="139"/>
      <c r="F692" s="139"/>
      <c r="G692" s="139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39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</row>
    <row r="693" spans="1:29" s="68" customFormat="1" x14ac:dyDescent="0.25">
      <c r="A693" s="139"/>
      <c r="B693" s="139"/>
      <c r="C693" s="139"/>
      <c r="D693" s="139"/>
      <c r="E693" s="139"/>
      <c r="F693" s="139"/>
      <c r="G693" s="139"/>
      <c r="H693" s="139"/>
      <c r="I693" s="139"/>
      <c r="J693" s="139"/>
      <c r="K693" s="139"/>
      <c r="L693" s="139"/>
      <c r="M693" s="139"/>
      <c r="N693" s="139"/>
      <c r="O693" s="139"/>
      <c r="P693" s="139"/>
      <c r="Q693" s="139"/>
      <c r="R693" s="139"/>
      <c r="S693" s="139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</row>
    <row r="694" spans="1:29" s="68" customFormat="1" x14ac:dyDescent="0.25">
      <c r="A694" s="139"/>
      <c r="B694" s="139"/>
      <c r="C694" s="139"/>
      <c r="D694" s="139"/>
      <c r="E694" s="139"/>
      <c r="F694" s="139"/>
      <c r="G694" s="139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39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</row>
    <row r="695" spans="1:29" s="68" customFormat="1" x14ac:dyDescent="0.25">
      <c r="A695" s="139"/>
      <c r="B695" s="139"/>
      <c r="C695" s="139"/>
      <c r="D695" s="139"/>
      <c r="E695" s="139"/>
      <c r="F695" s="139"/>
      <c r="G695" s="139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39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</row>
    <row r="696" spans="1:29" s="68" customFormat="1" x14ac:dyDescent="0.25">
      <c r="A696" s="139"/>
      <c r="B696" s="139"/>
      <c r="C696" s="139"/>
      <c r="D696" s="139"/>
      <c r="E696" s="139"/>
      <c r="F696" s="139"/>
      <c r="G696" s="139"/>
      <c r="H696" s="139"/>
      <c r="I696" s="139"/>
      <c r="J696" s="139"/>
      <c r="K696" s="139"/>
      <c r="L696" s="139"/>
      <c r="M696" s="139"/>
      <c r="N696" s="139"/>
      <c r="O696" s="139"/>
      <c r="P696" s="139"/>
      <c r="Q696" s="139"/>
      <c r="R696" s="139"/>
      <c r="S696" s="139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</row>
    <row r="697" spans="1:29" s="68" customFormat="1" x14ac:dyDescent="0.25">
      <c r="A697" s="139"/>
      <c r="B697" s="139"/>
      <c r="C697" s="139"/>
      <c r="D697" s="139"/>
      <c r="E697" s="139"/>
      <c r="F697" s="139"/>
      <c r="G697" s="139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39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</row>
    <row r="698" spans="1:29" s="68" customFormat="1" x14ac:dyDescent="0.25">
      <c r="A698" s="139"/>
      <c r="B698" s="139"/>
      <c r="C698" s="139"/>
      <c r="D698" s="139"/>
      <c r="E698" s="139"/>
      <c r="F698" s="139"/>
      <c r="G698" s="139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39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</row>
    <row r="699" spans="1:29" s="68" customFormat="1" x14ac:dyDescent="0.25">
      <c r="A699" s="139"/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  <c r="P699" s="139"/>
      <c r="Q699" s="139"/>
      <c r="R699" s="139"/>
      <c r="S699" s="139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</row>
    <row r="700" spans="1:29" s="68" customFormat="1" x14ac:dyDescent="0.25">
      <c r="A700" s="139"/>
      <c r="B700" s="139"/>
      <c r="C700" s="139"/>
      <c r="D700" s="139"/>
      <c r="E700" s="139"/>
      <c r="F700" s="139"/>
      <c r="G700" s="139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39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</row>
    <row r="701" spans="1:29" s="68" customFormat="1" x14ac:dyDescent="0.25">
      <c r="A701" s="139"/>
      <c r="B701" s="139"/>
      <c r="C701" s="139"/>
      <c r="D701" s="139"/>
      <c r="E701" s="139"/>
      <c r="F701" s="139"/>
      <c r="G701" s="139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39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</row>
    <row r="702" spans="1:29" s="68" customFormat="1" x14ac:dyDescent="0.25">
      <c r="A702" s="139"/>
      <c r="B702" s="139"/>
      <c r="C702" s="139"/>
      <c r="D702" s="139"/>
      <c r="E702" s="139"/>
      <c r="F702" s="139"/>
      <c r="G702" s="139"/>
      <c r="H702" s="139"/>
      <c r="I702" s="139"/>
      <c r="J702" s="139"/>
      <c r="K702" s="139"/>
      <c r="L702" s="139"/>
      <c r="M702" s="139"/>
      <c r="N702" s="139"/>
      <c r="O702" s="139"/>
      <c r="P702" s="139"/>
      <c r="Q702" s="139"/>
      <c r="R702" s="139"/>
      <c r="S702" s="139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</row>
    <row r="703" spans="1:29" s="68" customFormat="1" x14ac:dyDescent="0.25">
      <c r="A703" s="139"/>
      <c r="B703" s="139"/>
      <c r="C703" s="139"/>
      <c r="D703" s="139"/>
      <c r="E703" s="139"/>
      <c r="F703" s="139"/>
      <c r="G703" s="139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39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</row>
    <row r="704" spans="1:29" s="68" customFormat="1" x14ac:dyDescent="0.25">
      <c r="A704" s="139"/>
      <c r="B704" s="139"/>
      <c r="C704" s="139"/>
      <c r="D704" s="139"/>
      <c r="E704" s="139"/>
      <c r="F704" s="139"/>
      <c r="G704" s="139"/>
      <c r="H704" s="139"/>
      <c r="I704" s="139"/>
      <c r="J704" s="139"/>
      <c r="K704" s="139"/>
      <c r="L704" s="139"/>
      <c r="M704" s="139"/>
      <c r="N704" s="139"/>
      <c r="O704" s="139"/>
      <c r="P704" s="139"/>
      <c r="Q704" s="139"/>
      <c r="R704" s="139"/>
      <c r="S704" s="139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</row>
    <row r="705" spans="1:29" s="68" customFormat="1" x14ac:dyDescent="0.25">
      <c r="A705" s="139"/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39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</row>
    <row r="706" spans="1:29" s="68" customFormat="1" x14ac:dyDescent="0.25">
      <c r="A706" s="139"/>
      <c r="B706" s="139"/>
      <c r="C706" s="139"/>
      <c r="D706" s="139"/>
      <c r="E706" s="139"/>
      <c r="F706" s="139"/>
      <c r="G706" s="139"/>
      <c r="H706" s="139"/>
      <c r="I706" s="139"/>
      <c r="J706" s="139"/>
      <c r="K706" s="139"/>
      <c r="L706" s="139"/>
      <c r="M706" s="139"/>
      <c r="N706" s="139"/>
      <c r="O706" s="139"/>
      <c r="P706" s="139"/>
      <c r="Q706" s="139"/>
      <c r="R706" s="139"/>
      <c r="S706" s="139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</row>
    <row r="707" spans="1:29" s="68" customFormat="1" x14ac:dyDescent="0.25">
      <c r="A707" s="139"/>
      <c r="B707" s="139"/>
      <c r="C707" s="139"/>
      <c r="D707" s="139"/>
      <c r="E707" s="139"/>
      <c r="F707" s="139"/>
      <c r="G707" s="139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39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</row>
    <row r="708" spans="1:29" s="68" customFormat="1" x14ac:dyDescent="0.25">
      <c r="A708" s="139"/>
      <c r="B708" s="139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39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</row>
    <row r="709" spans="1:29" s="68" customFormat="1" x14ac:dyDescent="0.25">
      <c r="A709" s="139"/>
      <c r="B709" s="139"/>
      <c r="C709" s="139"/>
      <c r="D709" s="139"/>
      <c r="E709" s="139"/>
      <c r="F709" s="139"/>
      <c r="G709" s="139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</row>
    <row r="710" spans="1:29" s="68" customFormat="1" x14ac:dyDescent="0.25">
      <c r="A710" s="139"/>
      <c r="B710" s="139"/>
      <c r="C710" s="139"/>
      <c r="D710" s="139"/>
      <c r="E710" s="139"/>
      <c r="F710" s="139"/>
      <c r="G710" s="139"/>
      <c r="H710" s="139"/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39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</row>
    <row r="711" spans="1:29" s="68" customFormat="1" x14ac:dyDescent="0.25">
      <c r="A711" s="139"/>
      <c r="B711" s="139"/>
      <c r="C711" s="139"/>
      <c r="D711" s="139"/>
      <c r="E711" s="139"/>
      <c r="F711" s="139"/>
      <c r="G711" s="139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39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</row>
    <row r="712" spans="1:29" s="68" customFormat="1" x14ac:dyDescent="0.25">
      <c r="A712" s="139"/>
      <c r="B712" s="139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</row>
    <row r="713" spans="1:29" s="68" customFormat="1" x14ac:dyDescent="0.25">
      <c r="A713" s="139"/>
      <c r="B713" s="139"/>
      <c r="C713" s="139"/>
      <c r="D713" s="139"/>
      <c r="E713" s="139"/>
      <c r="F713" s="139"/>
      <c r="G713" s="139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</row>
    <row r="714" spans="1:29" s="68" customFormat="1" x14ac:dyDescent="0.25">
      <c r="A714" s="139"/>
      <c r="B714" s="139"/>
      <c r="C714" s="139"/>
      <c r="D714" s="139"/>
      <c r="E714" s="139"/>
      <c r="F714" s="139"/>
      <c r="G714" s="139"/>
      <c r="H714" s="139"/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39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</row>
    <row r="715" spans="1:29" s="68" customFormat="1" x14ac:dyDescent="0.25">
      <c r="A715" s="139"/>
      <c r="B715" s="139"/>
      <c r="C715" s="139"/>
      <c r="D715" s="139"/>
      <c r="E715" s="139"/>
      <c r="F715" s="139"/>
      <c r="G715" s="139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39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</row>
    <row r="716" spans="1:29" s="68" customFormat="1" x14ac:dyDescent="0.25">
      <c r="A716" s="139"/>
      <c r="B716" s="139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39"/>
      <c r="O716" s="139"/>
      <c r="P716" s="139"/>
      <c r="Q716" s="139"/>
      <c r="R716" s="139"/>
      <c r="S716" s="139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</row>
    <row r="717" spans="1:29" s="68" customFormat="1" x14ac:dyDescent="0.25">
      <c r="A717" s="139"/>
      <c r="B717" s="139"/>
      <c r="C717" s="139"/>
      <c r="D717" s="139"/>
      <c r="E717" s="139"/>
      <c r="F717" s="139"/>
      <c r="G717" s="139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39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</row>
    <row r="718" spans="1:29" s="68" customFormat="1" x14ac:dyDescent="0.25">
      <c r="A718" s="139"/>
      <c r="B718" s="139"/>
      <c r="C718" s="139"/>
      <c r="D718" s="139"/>
      <c r="E718" s="139"/>
      <c r="F718" s="139"/>
      <c r="G718" s="139"/>
      <c r="H718" s="139"/>
      <c r="I718" s="139"/>
      <c r="J718" s="139"/>
      <c r="K718" s="139"/>
      <c r="L718" s="139"/>
      <c r="M718" s="139"/>
      <c r="N718" s="139"/>
      <c r="O718" s="139"/>
      <c r="P718" s="139"/>
      <c r="Q718" s="139"/>
      <c r="R718" s="139"/>
      <c r="S718" s="139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</row>
    <row r="719" spans="1:29" s="68" customFormat="1" x14ac:dyDescent="0.25">
      <c r="A719" s="139"/>
      <c r="B719" s="139"/>
      <c r="C719" s="139"/>
      <c r="D719" s="139"/>
      <c r="E719" s="139"/>
      <c r="F719" s="139"/>
      <c r="G719" s="139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39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</row>
    <row r="720" spans="1:29" s="68" customFormat="1" x14ac:dyDescent="0.25">
      <c r="A720" s="139"/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39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</row>
    <row r="721" spans="1:29" s="68" customFormat="1" x14ac:dyDescent="0.25">
      <c r="A721" s="139"/>
      <c r="B721" s="139"/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</row>
    <row r="722" spans="1:29" s="68" customFormat="1" x14ac:dyDescent="0.25">
      <c r="A722" s="139"/>
      <c r="B722" s="139"/>
      <c r="C722" s="139"/>
      <c r="D722" s="139"/>
      <c r="E722" s="139"/>
      <c r="F722" s="139"/>
      <c r="G722" s="139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39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</row>
    <row r="723" spans="1:29" s="68" customFormat="1" x14ac:dyDescent="0.25">
      <c r="A723" s="139"/>
      <c r="B723" s="139"/>
      <c r="C723" s="139"/>
      <c r="D723" s="139"/>
      <c r="E723" s="139"/>
      <c r="F723" s="139"/>
      <c r="G723" s="139"/>
      <c r="H723" s="139"/>
      <c r="I723" s="139"/>
      <c r="J723" s="139"/>
      <c r="K723" s="139"/>
      <c r="L723" s="139"/>
      <c r="M723" s="139"/>
      <c r="N723" s="139"/>
      <c r="O723" s="139"/>
      <c r="P723" s="139"/>
      <c r="Q723" s="139"/>
      <c r="R723" s="139"/>
      <c r="S723" s="139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</row>
    <row r="724" spans="1:29" s="68" customFormat="1" x14ac:dyDescent="0.25">
      <c r="A724" s="139"/>
      <c r="B724" s="139"/>
      <c r="C724" s="139"/>
      <c r="D724" s="139"/>
      <c r="E724" s="139"/>
      <c r="F724" s="139"/>
      <c r="G724" s="139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39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</row>
    <row r="725" spans="1:29" s="68" customFormat="1" x14ac:dyDescent="0.25">
      <c r="A725" s="139"/>
      <c r="B725" s="139"/>
      <c r="C725" s="139"/>
      <c r="D725" s="139"/>
      <c r="E725" s="139"/>
      <c r="F725" s="139"/>
      <c r="G725" s="139"/>
      <c r="H725" s="139"/>
      <c r="I725" s="139"/>
      <c r="J725" s="139"/>
      <c r="K725" s="139"/>
      <c r="L725" s="139"/>
      <c r="M725" s="139"/>
      <c r="N725" s="139"/>
      <c r="O725" s="139"/>
      <c r="P725" s="139"/>
      <c r="Q725" s="139"/>
      <c r="R725" s="139"/>
      <c r="S725" s="139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</row>
    <row r="726" spans="1:29" s="68" customFormat="1" x14ac:dyDescent="0.25">
      <c r="A726" s="139"/>
      <c r="B726" s="139"/>
      <c r="C726" s="139"/>
      <c r="D726" s="139"/>
      <c r="E726" s="139"/>
      <c r="F726" s="139"/>
      <c r="G726" s="139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39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</row>
    <row r="727" spans="1:29" s="68" customFormat="1" x14ac:dyDescent="0.25">
      <c r="A727" s="139"/>
      <c r="B727" s="139"/>
      <c r="C727" s="139"/>
      <c r="D727" s="139"/>
      <c r="E727" s="139"/>
      <c r="F727" s="139"/>
      <c r="G727" s="139"/>
      <c r="H727" s="139"/>
      <c r="I727" s="139"/>
      <c r="J727" s="139"/>
      <c r="K727" s="139"/>
      <c r="L727" s="139"/>
      <c r="M727" s="139"/>
      <c r="N727" s="139"/>
      <c r="O727" s="139"/>
      <c r="P727" s="139"/>
      <c r="Q727" s="139"/>
      <c r="R727" s="139"/>
      <c r="S727" s="139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</row>
    <row r="728" spans="1:29" s="68" customFormat="1" x14ac:dyDescent="0.25">
      <c r="A728" s="139"/>
      <c r="B728" s="139"/>
      <c r="C728" s="139"/>
      <c r="D728" s="139"/>
      <c r="E728" s="139"/>
      <c r="F728" s="139"/>
      <c r="G728" s="139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39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</row>
    <row r="729" spans="1:29" s="68" customFormat="1" x14ac:dyDescent="0.25">
      <c r="A729" s="139"/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  <c r="P729" s="139"/>
      <c r="Q729" s="139"/>
      <c r="R729" s="139"/>
      <c r="S729" s="139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</row>
    <row r="730" spans="1:29" s="68" customFormat="1" x14ac:dyDescent="0.25">
      <c r="A730" s="139"/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39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</row>
    <row r="731" spans="1:29" s="68" customFormat="1" x14ac:dyDescent="0.25">
      <c r="A731" s="139"/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  <c r="P731" s="139"/>
      <c r="Q731" s="139"/>
      <c r="R731" s="139"/>
      <c r="S731" s="139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</row>
    <row r="732" spans="1:29" s="68" customFormat="1" x14ac:dyDescent="0.25">
      <c r="A732" s="139"/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39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</row>
    <row r="733" spans="1:29" s="68" customFormat="1" x14ac:dyDescent="0.25">
      <c r="A733" s="139"/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  <c r="R733" s="139"/>
      <c r="S733" s="139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</row>
    <row r="734" spans="1:29" s="68" customFormat="1" x14ac:dyDescent="0.25">
      <c r="A734" s="139"/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39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</row>
    <row r="735" spans="1:29" s="68" customFormat="1" x14ac:dyDescent="0.25">
      <c r="A735" s="139"/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  <c r="R735" s="139"/>
      <c r="S735" s="139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</row>
    <row r="736" spans="1:29" s="68" customFormat="1" x14ac:dyDescent="0.25">
      <c r="A736" s="139"/>
      <c r="B736" s="139"/>
      <c r="C736" s="139"/>
      <c r="D736" s="139"/>
      <c r="E736" s="139"/>
      <c r="F736" s="139"/>
      <c r="G736" s="139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39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</row>
    <row r="737" spans="1:29" s="68" customFormat="1" x14ac:dyDescent="0.25">
      <c r="A737" s="139"/>
      <c r="B737" s="139"/>
      <c r="C737" s="139"/>
      <c r="D737" s="139"/>
      <c r="E737" s="139"/>
      <c r="F737" s="139"/>
      <c r="G737" s="139"/>
      <c r="H737" s="139"/>
      <c r="I737" s="139"/>
      <c r="J737" s="139"/>
      <c r="K737" s="139"/>
      <c r="L737" s="139"/>
      <c r="M737" s="139"/>
      <c r="N737" s="139"/>
      <c r="O737" s="139"/>
      <c r="P737" s="139"/>
      <c r="Q737" s="139"/>
      <c r="R737" s="139"/>
      <c r="S737" s="139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</row>
    <row r="738" spans="1:29" s="68" customFormat="1" x14ac:dyDescent="0.25">
      <c r="A738" s="139"/>
      <c r="B738" s="139"/>
      <c r="C738" s="139"/>
      <c r="D738" s="139"/>
      <c r="E738" s="139"/>
      <c r="F738" s="139"/>
      <c r="G738" s="139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39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</row>
    <row r="739" spans="1:29" s="68" customFormat="1" x14ac:dyDescent="0.25">
      <c r="A739" s="139"/>
      <c r="B739" s="139"/>
      <c r="C739" s="139"/>
      <c r="D739" s="139"/>
      <c r="E739" s="139"/>
      <c r="F739" s="139"/>
      <c r="G739" s="139"/>
      <c r="H739" s="139"/>
      <c r="I739" s="139"/>
      <c r="J739" s="139"/>
      <c r="K739" s="139"/>
      <c r="L739" s="139"/>
      <c r="M739" s="139"/>
      <c r="N739" s="139"/>
      <c r="O739" s="139"/>
      <c r="P739" s="139"/>
      <c r="Q739" s="139"/>
      <c r="R739" s="139"/>
      <c r="S739" s="139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</row>
    <row r="740" spans="1:29" s="68" customFormat="1" x14ac:dyDescent="0.25">
      <c r="A740" s="139"/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39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</row>
    <row r="741" spans="1:29" s="68" customFormat="1" x14ac:dyDescent="0.25">
      <c r="A741" s="139"/>
      <c r="B741" s="139"/>
      <c r="C741" s="139"/>
      <c r="D741" s="139"/>
      <c r="E741" s="139"/>
      <c r="F741" s="139"/>
      <c r="G741" s="139"/>
      <c r="H741" s="139"/>
      <c r="I741" s="139"/>
      <c r="J741" s="139"/>
      <c r="K741" s="139"/>
      <c r="L741" s="139"/>
      <c r="M741" s="139"/>
      <c r="N741" s="139"/>
      <c r="O741" s="139"/>
      <c r="P741" s="139"/>
      <c r="Q741" s="139"/>
      <c r="R741" s="139"/>
      <c r="S741" s="139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</row>
    <row r="742" spans="1:29" s="68" customFormat="1" x14ac:dyDescent="0.25">
      <c r="A742" s="139"/>
      <c r="B742" s="139"/>
      <c r="C742" s="139"/>
      <c r="D742" s="139"/>
      <c r="E742" s="139"/>
      <c r="F742" s="139"/>
      <c r="G742" s="139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39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</row>
    <row r="743" spans="1:29" s="68" customFormat="1" x14ac:dyDescent="0.25">
      <c r="A743" s="139"/>
      <c r="B743" s="139"/>
      <c r="C743" s="139"/>
      <c r="D743" s="139"/>
      <c r="E743" s="139"/>
      <c r="F743" s="139"/>
      <c r="G743" s="139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39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</row>
    <row r="744" spans="1:29" s="68" customFormat="1" x14ac:dyDescent="0.25">
      <c r="A744" s="139"/>
      <c r="B744" s="139"/>
      <c r="C744" s="139"/>
      <c r="D744" s="139"/>
      <c r="E744" s="139"/>
      <c r="F744" s="139"/>
      <c r="G744" s="139"/>
      <c r="H744" s="139"/>
      <c r="I744" s="139"/>
      <c r="J744" s="139"/>
      <c r="K744" s="139"/>
      <c r="L744" s="139"/>
      <c r="M744" s="139"/>
      <c r="N744" s="139"/>
      <c r="O744" s="139"/>
      <c r="P744" s="139"/>
      <c r="Q744" s="139"/>
      <c r="R744" s="139"/>
      <c r="S744" s="139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</row>
    <row r="745" spans="1:29" s="68" customFormat="1" x14ac:dyDescent="0.25">
      <c r="A745" s="139"/>
      <c r="B745" s="139"/>
      <c r="C745" s="139"/>
      <c r="D745" s="139"/>
      <c r="E745" s="139"/>
      <c r="F745" s="139"/>
      <c r="G745" s="139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39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</row>
    <row r="746" spans="1:29" s="68" customFormat="1" x14ac:dyDescent="0.25">
      <c r="A746" s="139"/>
      <c r="B746" s="139"/>
      <c r="C746" s="139"/>
      <c r="D746" s="139"/>
      <c r="E746" s="139"/>
      <c r="F746" s="139"/>
      <c r="G746" s="139"/>
      <c r="H746" s="139"/>
      <c r="I746" s="139"/>
      <c r="J746" s="139"/>
      <c r="K746" s="139"/>
      <c r="L746" s="139"/>
      <c r="M746" s="139"/>
      <c r="N746" s="139"/>
      <c r="O746" s="139"/>
      <c r="P746" s="139"/>
      <c r="Q746" s="139"/>
      <c r="R746" s="139"/>
      <c r="S746" s="139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</row>
    <row r="747" spans="1:29" s="68" customFormat="1" x14ac:dyDescent="0.25">
      <c r="A747" s="139"/>
      <c r="B747" s="139"/>
      <c r="C747" s="139"/>
      <c r="D747" s="139"/>
      <c r="E747" s="139"/>
      <c r="F747" s="139"/>
      <c r="G747" s="139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39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</row>
    <row r="748" spans="1:29" s="68" customFormat="1" x14ac:dyDescent="0.25">
      <c r="A748" s="139"/>
      <c r="B748" s="139"/>
      <c r="C748" s="139"/>
      <c r="D748" s="139"/>
      <c r="E748" s="139"/>
      <c r="F748" s="139"/>
      <c r="G748" s="139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39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</row>
    <row r="749" spans="1:29" s="68" customFormat="1" x14ac:dyDescent="0.25">
      <c r="A749" s="139"/>
      <c r="B749" s="139"/>
      <c r="C749" s="139"/>
      <c r="D749" s="139"/>
      <c r="E749" s="139"/>
      <c r="F749" s="139"/>
      <c r="G749" s="139"/>
      <c r="H749" s="139"/>
      <c r="I749" s="139"/>
      <c r="J749" s="139"/>
      <c r="K749" s="139"/>
      <c r="L749" s="139"/>
      <c r="M749" s="139"/>
      <c r="N749" s="139"/>
      <c r="O749" s="139"/>
      <c r="P749" s="139"/>
      <c r="Q749" s="139"/>
      <c r="R749" s="139"/>
      <c r="S749" s="139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</row>
    <row r="750" spans="1:29" s="68" customFormat="1" x14ac:dyDescent="0.25">
      <c r="A750" s="139"/>
      <c r="B750" s="139"/>
      <c r="C750" s="139"/>
      <c r="D750" s="139"/>
      <c r="E750" s="139"/>
      <c r="F750" s="139"/>
      <c r="G750" s="139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39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</row>
    <row r="751" spans="1:29" s="68" customFormat="1" x14ac:dyDescent="0.25">
      <c r="A751" s="139"/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39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</row>
    <row r="752" spans="1:29" s="68" customFormat="1" x14ac:dyDescent="0.25">
      <c r="A752" s="139"/>
      <c r="B752" s="139"/>
      <c r="C752" s="139"/>
      <c r="D752" s="139"/>
      <c r="E752" s="139"/>
      <c r="F752" s="139"/>
      <c r="G752" s="139"/>
      <c r="H752" s="139"/>
      <c r="I752" s="139"/>
      <c r="J752" s="139"/>
      <c r="K752" s="139"/>
      <c r="L752" s="139"/>
      <c r="M752" s="139"/>
      <c r="N752" s="139"/>
      <c r="O752" s="139"/>
      <c r="P752" s="139"/>
      <c r="Q752" s="139"/>
      <c r="R752" s="139"/>
      <c r="S752" s="139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</row>
    <row r="753" spans="1:29" s="68" customFormat="1" x14ac:dyDescent="0.25">
      <c r="A753" s="139"/>
      <c r="B753" s="139"/>
      <c r="C753" s="139"/>
      <c r="D753" s="139"/>
      <c r="E753" s="139"/>
      <c r="F753" s="139"/>
      <c r="G753" s="139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39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</row>
    <row r="754" spans="1:29" s="68" customFormat="1" x14ac:dyDescent="0.25">
      <c r="A754" s="139"/>
      <c r="B754" s="139"/>
      <c r="C754" s="139"/>
      <c r="D754" s="139"/>
      <c r="E754" s="139"/>
      <c r="F754" s="139"/>
      <c r="G754" s="139"/>
      <c r="H754" s="139"/>
      <c r="I754" s="139"/>
      <c r="J754" s="139"/>
      <c r="K754" s="139"/>
      <c r="L754" s="139"/>
      <c r="M754" s="139"/>
      <c r="N754" s="139"/>
      <c r="O754" s="139"/>
      <c r="P754" s="139"/>
      <c r="Q754" s="139"/>
      <c r="R754" s="139"/>
      <c r="S754" s="139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</row>
    <row r="755" spans="1:29" s="68" customFormat="1" x14ac:dyDescent="0.25">
      <c r="A755" s="139"/>
      <c r="B755" s="139"/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</row>
    <row r="756" spans="1:29" s="68" customFormat="1" x14ac:dyDescent="0.25">
      <c r="A756" s="139"/>
      <c r="B756" s="139"/>
      <c r="C756" s="139"/>
      <c r="D756" s="139"/>
      <c r="E756" s="139"/>
      <c r="F756" s="139"/>
      <c r="G756" s="139"/>
      <c r="H756" s="139"/>
      <c r="I756" s="139"/>
      <c r="J756" s="139"/>
      <c r="K756" s="139"/>
      <c r="L756" s="139"/>
      <c r="M756" s="139"/>
      <c r="N756" s="139"/>
      <c r="O756" s="139"/>
      <c r="P756" s="139"/>
      <c r="Q756" s="139"/>
      <c r="R756" s="139"/>
      <c r="S756" s="139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</row>
    <row r="757" spans="1:29" s="68" customFormat="1" x14ac:dyDescent="0.25">
      <c r="A757" s="139"/>
      <c r="B757" s="139"/>
      <c r="C757" s="139"/>
      <c r="D757" s="139"/>
      <c r="E757" s="139"/>
      <c r="F757" s="139"/>
      <c r="G757" s="139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39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</row>
    <row r="758" spans="1:29" s="68" customFormat="1" x14ac:dyDescent="0.25">
      <c r="A758" s="139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  <c r="P758" s="139"/>
      <c r="Q758" s="139"/>
      <c r="R758" s="139"/>
      <c r="S758" s="139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</row>
    <row r="759" spans="1:29" s="68" customFormat="1" x14ac:dyDescent="0.25">
      <c r="A759" s="139"/>
      <c r="B759" s="139"/>
      <c r="C759" s="139"/>
      <c r="D759" s="139"/>
      <c r="E759" s="139"/>
      <c r="F759" s="139"/>
      <c r="G759" s="139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39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</row>
    <row r="760" spans="1:29" s="68" customFormat="1" x14ac:dyDescent="0.25">
      <c r="A760" s="139"/>
      <c r="B760" s="139"/>
      <c r="C760" s="139"/>
      <c r="D760" s="139"/>
      <c r="E760" s="139"/>
      <c r="F760" s="139"/>
      <c r="G760" s="139"/>
      <c r="H760" s="139"/>
      <c r="I760" s="139"/>
      <c r="J760" s="139"/>
      <c r="K760" s="139"/>
      <c r="L760" s="139"/>
      <c r="M760" s="139"/>
      <c r="N760" s="139"/>
      <c r="O760" s="139"/>
      <c r="P760" s="139"/>
      <c r="Q760" s="139"/>
      <c r="R760" s="139"/>
      <c r="S760" s="139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</row>
    <row r="761" spans="1:29" s="68" customFormat="1" x14ac:dyDescent="0.25">
      <c r="A761" s="139"/>
      <c r="B761" s="139"/>
      <c r="C761" s="139"/>
      <c r="D761" s="139"/>
      <c r="E761" s="139"/>
      <c r="F761" s="139"/>
      <c r="G761" s="139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39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</row>
    <row r="762" spans="1:29" s="68" customFormat="1" x14ac:dyDescent="0.25">
      <c r="A762" s="139"/>
      <c r="B762" s="139"/>
      <c r="C762" s="139"/>
      <c r="D762" s="139"/>
      <c r="E762" s="139"/>
      <c r="F762" s="139"/>
      <c r="G762" s="139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39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</row>
    <row r="763" spans="1:29" s="68" customFormat="1" x14ac:dyDescent="0.25">
      <c r="A763" s="139"/>
      <c r="B763" s="139"/>
      <c r="C763" s="139"/>
      <c r="D763" s="139"/>
      <c r="E763" s="139"/>
      <c r="F763" s="139"/>
      <c r="G763" s="139"/>
      <c r="H763" s="139"/>
      <c r="I763" s="139"/>
      <c r="J763" s="139"/>
      <c r="K763" s="139"/>
      <c r="L763" s="139"/>
      <c r="M763" s="139"/>
      <c r="N763" s="139"/>
      <c r="O763" s="139"/>
      <c r="P763" s="139"/>
      <c r="Q763" s="139"/>
      <c r="R763" s="139"/>
      <c r="S763" s="139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</row>
    <row r="764" spans="1:29" s="68" customFormat="1" x14ac:dyDescent="0.25">
      <c r="A764" s="139"/>
      <c r="B764" s="139"/>
      <c r="C764" s="139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39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</row>
    <row r="765" spans="1:29" s="68" customFormat="1" x14ac:dyDescent="0.25">
      <c r="A765" s="139"/>
      <c r="B765" s="139"/>
      <c r="C765" s="139"/>
      <c r="D765" s="139"/>
      <c r="E765" s="139"/>
      <c r="F765" s="139"/>
      <c r="G765" s="139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39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</row>
    <row r="766" spans="1:29" s="68" customFormat="1" x14ac:dyDescent="0.25">
      <c r="A766" s="139"/>
      <c r="B766" s="139"/>
      <c r="C766" s="139"/>
      <c r="D766" s="139"/>
      <c r="E766" s="139"/>
      <c r="F766" s="139"/>
      <c r="G766" s="139"/>
      <c r="H766" s="139"/>
      <c r="I766" s="139"/>
      <c r="J766" s="139"/>
      <c r="K766" s="139"/>
      <c r="L766" s="139"/>
      <c r="M766" s="139"/>
      <c r="N766" s="139"/>
      <c r="O766" s="139"/>
      <c r="P766" s="139"/>
      <c r="Q766" s="139"/>
      <c r="R766" s="139"/>
      <c r="S766" s="139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</row>
    <row r="767" spans="1:29" s="68" customFormat="1" x14ac:dyDescent="0.25">
      <c r="A767" s="139"/>
      <c r="B767" s="139"/>
      <c r="C767" s="139"/>
      <c r="D767" s="139"/>
      <c r="E767" s="139"/>
      <c r="F767" s="139"/>
      <c r="G767" s="139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39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</row>
    <row r="768" spans="1:29" s="68" customFormat="1" x14ac:dyDescent="0.25">
      <c r="A768" s="139"/>
      <c r="B768" s="139"/>
      <c r="C768" s="139"/>
      <c r="D768" s="139"/>
      <c r="E768" s="139"/>
      <c r="F768" s="139"/>
      <c r="G768" s="139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39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</row>
    <row r="769" spans="1:29" s="68" customFormat="1" x14ac:dyDescent="0.25">
      <c r="A769" s="139"/>
      <c r="B769" s="139"/>
      <c r="C769" s="139"/>
      <c r="D769" s="139"/>
      <c r="E769" s="139"/>
      <c r="F769" s="139"/>
      <c r="G769" s="139"/>
      <c r="H769" s="139"/>
      <c r="I769" s="139"/>
      <c r="J769" s="139"/>
      <c r="K769" s="139"/>
      <c r="L769" s="139"/>
      <c r="M769" s="139"/>
      <c r="N769" s="139"/>
      <c r="O769" s="139"/>
      <c r="P769" s="139"/>
      <c r="Q769" s="139"/>
      <c r="R769" s="139"/>
      <c r="S769" s="139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</row>
    <row r="770" spans="1:29" s="68" customFormat="1" x14ac:dyDescent="0.25">
      <c r="A770" s="139"/>
      <c r="B770" s="139"/>
      <c r="C770" s="139"/>
      <c r="D770" s="139"/>
      <c r="E770" s="139"/>
      <c r="F770" s="139"/>
      <c r="G770" s="139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39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</row>
    <row r="771" spans="1:29" s="68" customFormat="1" x14ac:dyDescent="0.25">
      <c r="A771" s="139"/>
      <c r="B771" s="139"/>
      <c r="C771" s="139"/>
      <c r="D771" s="139"/>
      <c r="E771" s="139"/>
      <c r="F771" s="139"/>
      <c r="G771" s="139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39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</row>
    <row r="772" spans="1:29" s="68" customFormat="1" x14ac:dyDescent="0.25">
      <c r="A772" s="139"/>
      <c r="B772" s="139"/>
      <c r="C772" s="139"/>
      <c r="D772" s="139"/>
      <c r="E772" s="139"/>
      <c r="F772" s="139"/>
      <c r="G772" s="139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39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</row>
    <row r="773" spans="1:29" s="68" customFormat="1" x14ac:dyDescent="0.25">
      <c r="A773" s="139"/>
      <c r="B773" s="139"/>
      <c r="C773" s="139"/>
      <c r="D773" s="139"/>
      <c r="E773" s="139"/>
      <c r="F773" s="139"/>
      <c r="G773" s="139"/>
      <c r="H773" s="139"/>
      <c r="I773" s="139"/>
      <c r="J773" s="139"/>
      <c r="K773" s="139"/>
      <c r="L773" s="139"/>
      <c r="M773" s="139"/>
      <c r="N773" s="139"/>
      <c r="O773" s="139"/>
      <c r="P773" s="139"/>
      <c r="Q773" s="139"/>
      <c r="R773" s="139"/>
      <c r="S773" s="139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</row>
    <row r="774" spans="1:29" s="68" customFormat="1" x14ac:dyDescent="0.25">
      <c r="A774" s="139"/>
      <c r="B774" s="139"/>
      <c r="C774" s="139"/>
      <c r="D774" s="139"/>
      <c r="E774" s="139"/>
      <c r="F774" s="139"/>
      <c r="G774" s="139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39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</row>
    <row r="775" spans="1:29" s="68" customFormat="1" x14ac:dyDescent="0.25">
      <c r="A775" s="139"/>
      <c r="B775" s="139"/>
      <c r="C775" s="139"/>
      <c r="D775" s="139"/>
      <c r="E775" s="139"/>
      <c r="F775" s="139"/>
      <c r="G775" s="139"/>
      <c r="H775" s="139"/>
      <c r="I775" s="139"/>
      <c r="J775" s="139"/>
      <c r="K775" s="139"/>
      <c r="L775" s="139"/>
      <c r="M775" s="139"/>
      <c r="N775" s="139"/>
      <c r="O775" s="139"/>
      <c r="P775" s="139"/>
      <c r="Q775" s="139"/>
      <c r="R775" s="139"/>
      <c r="S775" s="139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</row>
    <row r="776" spans="1:29" s="68" customFormat="1" x14ac:dyDescent="0.25">
      <c r="A776" s="139"/>
      <c r="B776" s="139"/>
      <c r="C776" s="139"/>
      <c r="D776" s="139"/>
      <c r="E776" s="139"/>
      <c r="F776" s="139"/>
      <c r="G776" s="139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39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</row>
    <row r="777" spans="1:29" s="68" customFormat="1" x14ac:dyDescent="0.25">
      <c r="A777" s="139"/>
      <c r="B777" s="139"/>
      <c r="C777" s="139"/>
      <c r="D777" s="139"/>
      <c r="E777" s="139"/>
      <c r="F777" s="139"/>
      <c r="G777" s="139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39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</row>
    <row r="778" spans="1:29" s="68" customFormat="1" x14ac:dyDescent="0.25">
      <c r="A778" s="139"/>
      <c r="B778" s="139"/>
      <c r="C778" s="139"/>
      <c r="D778" s="139"/>
      <c r="E778" s="139"/>
      <c r="F778" s="139"/>
      <c r="G778" s="139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39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</row>
    <row r="779" spans="1:29" s="68" customFormat="1" x14ac:dyDescent="0.25">
      <c r="A779" s="139"/>
      <c r="B779" s="139"/>
      <c r="C779" s="139"/>
      <c r="D779" s="139"/>
      <c r="E779" s="139"/>
      <c r="F779" s="139"/>
      <c r="G779" s="139"/>
      <c r="H779" s="139"/>
      <c r="I779" s="139"/>
      <c r="J779" s="139"/>
      <c r="K779" s="139"/>
      <c r="L779" s="139"/>
      <c r="M779" s="139"/>
      <c r="N779" s="139"/>
      <c r="O779" s="139"/>
      <c r="P779" s="139"/>
      <c r="Q779" s="139"/>
      <c r="R779" s="139"/>
      <c r="S779" s="139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</row>
    <row r="780" spans="1:29" s="68" customFormat="1" x14ac:dyDescent="0.25">
      <c r="A780" s="139"/>
      <c r="B780" s="139"/>
      <c r="C780" s="139"/>
      <c r="D780" s="139"/>
      <c r="E780" s="139"/>
      <c r="F780" s="139"/>
      <c r="G780" s="139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39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</row>
    <row r="781" spans="1:29" s="68" customFormat="1" x14ac:dyDescent="0.25">
      <c r="A781" s="139"/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39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</row>
    <row r="782" spans="1:29" s="68" customFormat="1" x14ac:dyDescent="0.25">
      <c r="A782" s="139"/>
      <c r="B782" s="139"/>
      <c r="C782" s="139"/>
      <c r="D782" s="139"/>
      <c r="E782" s="139"/>
      <c r="F782" s="139"/>
      <c r="G782" s="139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39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</row>
    <row r="783" spans="1:29" s="68" customFormat="1" x14ac:dyDescent="0.25">
      <c r="A783" s="139"/>
      <c r="B783" s="139"/>
      <c r="C783" s="139"/>
      <c r="D783" s="139"/>
      <c r="E783" s="139"/>
      <c r="F783" s="139"/>
      <c r="G783" s="139"/>
      <c r="H783" s="139"/>
      <c r="I783" s="139"/>
      <c r="J783" s="139"/>
      <c r="K783" s="139"/>
      <c r="L783" s="139"/>
      <c r="M783" s="139"/>
      <c r="N783" s="139"/>
      <c r="O783" s="139"/>
      <c r="P783" s="139"/>
      <c r="Q783" s="139"/>
      <c r="R783" s="139"/>
      <c r="S783" s="139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</row>
    <row r="784" spans="1:29" s="68" customFormat="1" x14ac:dyDescent="0.25">
      <c r="A784" s="139"/>
      <c r="B784" s="139"/>
      <c r="C784" s="139"/>
      <c r="D784" s="139"/>
      <c r="E784" s="139"/>
      <c r="F784" s="139"/>
      <c r="G784" s="139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39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</row>
    <row r="785" spans="1:29" s="68" customFormat="1" x14ac:dyDescent="0.25">
      <c r="A785" s="139"/>
      <c r="B785" s="139"/>
      <c r="C785" s="139"/>
      <c r="D785" s="139"/>
      <c r="E785" s="139"/>
      <c r="F785" s="139"/>
      <c r="G785" s="139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39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</row>
    <row r="786" spans="1:29" s="68" customFormat="1" x14ac:dyDescent="0.25">
      <c r="A786" s="139"/>
      <c r="B786" s="139"/>
      <c r="C786" s="139"/>
      <c r="D786" s="139"/>
      <c r="E786" s="139"/>
      <c r="F786" s="139"/>
      <c r="G786" s="139"/>
      <c r="H786" s="139"/>
      <c r="I786" s="139"/>
      <c r="J786" s="139"/>
      <c r="K786" s="139"/>
      <c r="L786" s="139"/>
      <c r="M786" s="139"/>
      <c r="N786" s="139"/>
      <c r="O786" s="139"/>
      <c r="P786" s="139"/>
      <c r="Q786" s="139"/>
      <c r="R786" s="139"/>
      <c r="S786" s="139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</row>
    <row r="787" spans="1:29" s="68" customFormat="1" x14ac:dyDescent="0.25">
      <c r="A787" s="139"/>
      <c r="B787" s="139"/>
      <c r="C787" s="139"/>
      <c r="D787" s="139"/>
      <c r="E787" s="139"/>
      <c r="F787" s="139"/>
      <c r="G787" s="139"/>
      <c r="H787" s="13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/>
      <c r="S787" s="139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</row>
    <row r="788" spans="1:29" s="68" customFormat="1" x14ac:dyDescent="0.25">
      <c r="A788" s="139"/>
      <c r="B788" s="139"/>
      <c r="C788" s="139"/>
      <c r="D788" s="139"/>
      <c r="E788" s="139"/>
      <c r="F788" s="139"/>
      <c r="G788" s="139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39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</row>
    <row r="789" spans="1:29" s="68" customFormat="1" x14ac:dyDescent="0.25">
      <c r="A789" s="139"/>
      <c r="B789" s="139"/>
      <c r="C789" s="139"/>
      <c r="D789" s="139"/>
      <c r="E789" s="139"/>
      <c r="F789" s="139"/>
      <c r="G789" s="139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39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</row>
    <row r="790" spans="1:29" s="68" customFormat="1" x14ac:dyDescent="0.25">
      <c r="A790" s="139"/>
      <c r="B790" s="139"/>
      <c r="C790" s="139"/>
      <c r="D790" s="139"/>
      <c r="E790" s="139"/>
      <c r="F790" s="139"/>
      <c r="G790" s="139"/>
      <c r="H790" s="13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/>
      <c r="S790" s="139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</row>
    <row r="791" spans="1:29" s="68" customFormat="1" x14ac:dyDescent="0.25">
      <c r="A791" s="139"/>
      <c r="B791" s="139"/>
      <c r="C791" s="139"/>
      <c r="D791" s="139"/>
      <c r="E791" s="139"/>
      <c r="F791" s="139"/>
      <c r="G791" s="139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39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</row>
    <row r="792" spans="1:29" s="68" customFormat="1" x14ac:dyDescent="0.25">
      <c r="A792" s="139"/>
      <c r="B792" s="139"/>
      <c r="C792" s="139"/>
      <c r="D792" s="139"/>
      <c r="E792" s="139"/>
      <c r="F792" s="139"/>
      <c r="G792" s="139"/>
      <c r="H792" s="13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/>
      <c r="S792" s="139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</row>
    <row r="793" spans="1:29" s="68" customFormat="1" x14ac:dyDescent="0.25">
      <c r="A793" s="139"/>
      <c r="B793" s="139"/>
      <c r="C793" s="139"/>
      <c r="D793" s="139"/>
      <c r="E793" s="139"/>
      <c r="F793" s="139"/>
      <c r="G793" s="139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39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</row>
    <row r="794" spans="1:29" s="68" customFormat="1" x14ac:dyDescent="0.25">
      <c r="A794" s="139"/>
      <c r="B794" s="139"/>
      <c r="C794" s="139"/>
      <c r="D794" s="139"/>
      <c r="E794" s="139"/>
      <c r="F794" s="139"/>
      <c r="G794" s="139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39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</row>
    <row r="795" spans="1:29" s="68" customFormat="1" x14ac:dyDescent="0.25">
      <c r="A795" s="139"/>
      <c r="B795" s="139"/>
      <c r="C795" s="139"/>
      <c r="D795" s="139"/>
      <c r="E795" s="139"/>
      <c r="F795" s="139"/>
      <c r="G795" s="139"/>
      <c r="H795" s="13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/>
      <c r="S795" s="139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</row>
    <row r="796" spans="1:29" s="68" customFormat="1" x14ac:dyDescent="0.25">
      <c r="A796" s="139"/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</row>
    <row r="797" spans="1:29" s="68" customFormat="1" x14ac:dyDescent="0.25">
      <c r="A797" s="139"/>
      <c r="B797" s="139"/>
      <c r="C797" s="139"/>
      <c r="D797" s="139"/>
      <c r="E797" s="139"/>
      <c r="F797" s="139"/>
      <c r="G797" s="139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39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</row>
    <row r="798" spans="1:29" s="68" customFormat="1" x14ac:dyDescent="0.25">
      <c r="A798" s="139"/>
      <c r="B798" s="139"/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</row>
    <row r="799" spans="1:29" s="68" customFormat="1" x14ac:dyDescent="0.25">
      <c r="A799" s="139"/>
      <c r="B799" s="139"/>
      <c r="C799" s="139"/>
      <c r="D799" s="139"/>
      <c r="E799" s="139"/>
      <c r="F799" s="139"/>
      <c r="G799" s="139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39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</row>
    <row r="800" spans="1:29" s="68" customFormat="1" x14ac:dyDescent="0.25">
      <c r="A800" s="139"/>
      <c r="B800" s="139"/>
      <c r="C800" s="139"/>
      <c r="D800" s="139"/>
      <c r="E800" s="139"/>
      <c r="F800" s="139"/>
      <c r="G800" s="139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39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</row>
    <row r="801" spans="1:29" s="68" customFormat="1" x14ac:dyDescent="0.25">
      <c r="A801" s="139"/>
      <c r="B801" s="139"/>
      <c r="C801" s="139"/>
      <c r="D801" s="139"/>
      <c r="E801" s="139"/>
      <c r="F801" s="139"/>
      <c r="G801" s="139"/>
      <c r="H801" s="13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/>
      <c r="S801" s="139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</row>
    <row r="802" spans="1:29" s="68" customFormat="1" x14ac:dyDescent="0.25">
      <c r="A802" s="139"/>
      <c r="B802" s="139"/>
      <c r="C802" s="139"/>
      <c r="D802" s="139"/>
      <c r="E802" s="139"/>
      <c r="F802" s="139"/>
      <c r="G802" s="139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39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</row>
    <row r="803" spans="1:29" s="68" customFormat="1" x14ac:dyDescent="0.25">
      <c r="A803" s="139"/>
      <c r="B803" s="139"/>
      <c r="C803" s="139"/>
      <c r="D803" s="139"/>
      <c r="E803" s="139"/>
      <c r="F803" s="139"/>
      <c r="G803" s="139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39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</row>
    <row r="804" spans="1:29" s="68" customFormat="1" x14ac:dyDescent="0.25">
      <c r="A804" s="139"/>
      <c r="B804" s="139"/>
      <c r="C804" s="139"/>
      <c r="D804" s="139"/>
      <c r="E804" s="139"/>
      <c r="F804" s="139"/>
      <c r="G804" s="139"/>
      <c r="H804" s="13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/>
      <c r="S804" s="139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</row>
    <row r="805" spans="1:29" s="68" customFormat="1" x14ac:dyDescent="0.25">
      <c r="A805" s="139"/>
      <c r="B805" s="139"/>
      <c r="C805" s="139"/>
      <c r="D805" s="139"/>
      <c r="E805" s="139"/>
      <c r="F805" s="139"/>
      <c r="G805" s="139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39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</row>
    <row r="806" spans="1:29" s="68" customFormat="1" x14ac:dyDescent="0.25">
      <c r="A806" s="139"/>
      <c r="B806" s="139"/>
      <c r="C806" s="139"/>
      <c r="D806" s="139"/>
      <c r="E806" s="139"/>
      <c r="F806" s="139"/>
      <c r="G806" s="139"/>
      <c r="H806" s="13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/>
      <c r="S806" s="139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</row>
    <row r="807" spans="1:29" s="68" customFormat="1" x14ac:dyDescent="0.25">
      <c r="A807" s="139"/>
      <c r="B807" s="139"/>
      <c r="C807" s="139"/>
      <c r="D807" s="139"/>
      <c r="E807" s="139"/>
      <c r="F807" s="139"/>
      <c r="G807" s="139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39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</row>
    <row r="808" spans="1:29" s="68" customFormat="1" x14ac:dyDescent="0.25">
      <c r="A808" s="139"/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/>
      <c r="S808" s="139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</row>
    <row r="809" spans="1:29" s="68" customFormat="1" x14ac:dyDescent="0.25">
      <c r="A809" s="139"/>
      <c r="B809" s="139"/>
      <c r="C809" s="139"/>
      <c r="D809" s="139"/>
      <c r="E809" s="139"/>
      <c r="F809" s="139"/>
      <c r="G809" s="139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39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</row>
    <row r="810" spans="1:29" s="68" customFormat="1" x14ac:dyDescent="0.25">
      <c r="A810" s="139"/>
      <c r="B810" s="139"/>
      <c r="C810" s="139"/>
      <c r="D810" s="139"/>
      <c r="E810" s="139"/>
      <c r="F810" s="139"/>
      <c r="G810" s="139"/>
      <c r="H810" s="13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/>
      <c r="S810" s="139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</row>
    <row r="811" spans="1:29" s="68" customFormat="1" x14ac:dyDescent="0.25">
      <c r="A811" s="139"/>
      <c r="B811" s="139"/>
      <c r="C811" s="139"/>
      <c r="D811" s="139"/>
      <c r="E811" s="139"/>
      <c r="F811" s="139"/>
      <c r="G811" s="139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39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</row>
    <row r="812" spans="1:29" s="68" customFormat="1" x14ac:dyDescent="0.25">
      <c r="A812" s="139"/>
      <c r="B812" s="139"/>
      <c r="C812" s="139"/>
      <c r="D812" s="139"/>
      <c r="E812" s="139"/>
      <c r="F812" s="139"/>
      <c r="G812" s="139"/>
      <c r="H812" s="13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/>
      <c r="S812" s="139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</row>
    <row r="813" spans="1:29" s="68" customFormat="1" x14ac:dyDescent="0.25">
      <c r="A813" s="139"/>
      <c r="B813" s="139"/>
      <c r="C813" s="139"/>
      <c r="D813" s="139"/>
      <c r="E813" s="139"/>
      <c r="F813" s="139"/>
      <c r="G813" s="139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39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</row>
    <row r="814" spans="1:29" s="68" customFormat="1" x14ac:dyDescent="0.25">
      <c r="A814" s="139"/>
      <c r="B814" s="139"/>
      <c r="C814" s="139"/>
      <c r="D814" s="139"/>
      <c r="E814" s="139"/>
      <c r="F814" s="139"/>
      <c r="G814" s="139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39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</row>
    <row r="815" spans="1:29" s="68" customFormat="1" x14ac:dyDescent="0.25">
      <c r="A815" s="139"/>
      <c r="B815" s="139"/>
      <c r="C815" s="139"/>
      <c r="D815" s="139"/>
      <c r="E815" s="139"/>
      <c r="F815" s="139"/>
      <c r="G815" s="139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39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</row>
    <row r="816" spans="1:29" s="68" customFormat="1" x14ac:dyDescent="0.25">
      <c r="A816" s="139"/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/>
      <c r="S816" s="139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</row>
    <row r="817" spans="1:29" s="68" customFormat="1" x14ac:dyDescent="0.25">
      <c r="A817" s="139"/>
      <c r="B817" s="139"/>
      <c r="C817" s="139"/>
      <c r="D817" s="139"/>
      <c r="E817" s="139"/>
      <c r="F817" s="139"/>
      <c r="G817" s="139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39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</row>
    <row r="818" spans="1:29" s="68" customFormat="1" x14ac:dyDescent="0.25">
      <c r="A818" s="139"/>
      <c r="B818" s="139"/>
      <c r="C818" s="139"/>
      <c r="D818" s="139"/>
      <c r="E818" s="139"/>
      <c r="F818" s="139"/>
      <c r="G818" s="139"/>
      <c r="H818" s="13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/>
      <c r="S818" s="139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</row>
    <row r="819" spans="1:29" s="68" customFormat="1" x14ac:dyDescent="0.25">
      <c r="A819" s="139"/>
      <c r="B819" s="139"/>
      <c r="C819" s="139"/>
      <c r="D819" s="139"/>
      <c r="E819" s="139"/>
      <c r="F819" s="139"/>
      <c r="G819" s="139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39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</row>
    <row r="820" spans="1:29" s="68" customFormat="1" x14ac:dyDescent="0.25">
      <c r="A820" s="139"/>
      <c r="B820" s="139"/>
      <c r="C820" s="139"/>
      <c r="D820" s="139"/>
      <c r="E820" s="139"/>
      <c r="F820" s="139"/>
      <c r="G820" s="139"/>
      <c r="H820" s="13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/>
      <c r="S820" s="139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</row>
    <row r="821" spans="1:29" s="68" customFormat="1" x14ac:dyDescent="0.25">
      <c r="A821" s="139"/>
      <c r="B821" s="139"/>
      <c r="C821" s="139"/>
      <c r="D821" s="139"/>
      <c r="E821" s="139"/>
      <c r="F821" s="139"/>
      <c r="G821" s="139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39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</row>
    <row r="822" spans="1:29" s="68" customFormat="1" x14ac:dyDescent="0.25">
      <c r="A822" s="139"/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/>
      <c r="S822" s="139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</row>
    <row r="823" spans="1:29" s="68" customFormat="1" x14ac:dyDescent="0.25">
      <c r="A823" s="139"/>
      <c r="B823" s="139"/>
      <c r="C823" s="139"/>
      <c r="D823" s="139"/>
      <c r="E823" s="139"/>
      <c r="F823" s="139"/>
      <c r="G823" s="139"/>
      <c r="H823" s="13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/>
      <c r="S823" s="139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</row>
    <row r="824" spans="1:29" s="68" customFormat="1" x14ac:dyDescent="0.25">
      <c r="A824" s="139"/>
      <c r="B824" s="139"/>
      <c r="C824" s="139"/>
      <c r="D824" s="139"/>
      <c r="E824" s="139"/>
      <c r="F824" s="139"/>
      <c r="G824" s="139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39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</row>
    <row r="825" spans="1:29" s="68" customFormat="1" x14ac:dyDescent="0.25">
      <c r="A825" s="139"/>
      <c r="B825" s="139"/>
      <c r="C825" s="139"/>
      <c r="D825" s="139"/>
      <c r="E825" s="139"/>
      <c r="F825" s="139"/>
      <c r="G825" s="139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39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</row>
    <row r="826" spans="1:29" s="68" customFormat="1" x14ac:dyDescent="0.25">
      <c r="A826" s="139"/>
      <c r="B826" s="139"/>
      <c r="C826" s="139"/>
      <c r="D826" s="139"/>
      <c r="E826" s="139"/>
      <c r="F826" s="139"/>
      <c r="G826" s="139"/>
      <c r="H826" s="13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/>
      <c r="S826" s="139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</row>
    <row r="827" spans="1:29" s="68" customFormat="1" x14ac:dyDescent="0.25">
      <c r="A827" s="139"/>
      <c r="B827" s="139"/>
      <c r="C827" s="139"/>
      <c r="D827" s="139"/>
      <c r="E827" s="139"/>
      <c r="F827" s="139"/>
      <c r="G827" s="139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39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</row>
    <row r="828" spans="1:29" s="68" customFormat="1" x14ac:dyDescent="0.25">
      <c r="A828" s="139"/>
      <c r="B828" s="139"/>
      <c r="C828" s="139"/>
      <c r="D828" s="139"/>
      <c r="E828" s="139"/>
      <c r="F828" s="139"/>
      <c r="G828" s="139"/>
      <c r="H828" s="139"/>
      <c r="I828" s="139"/>
      <c r="J828" s="139"/>
      <c r="K828" s="139"/>
      <c r="L828" s="139"/>
      <c r="M828" s="139"/>
      <c r="N828" s="139"/>
      <c r="O828" s="139"/>
      <c r="P828" s="139"/>
      <c r="Q828" s="139"/>
      <c r="R828" s="139"/>
      <c r="S828" s="139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</row>
    <row r="829" spans="1:29" s="68" customFormat="1" x14ac:dyDescent="0.25">
      <c r="A829" s="139"/>
      <c r="B829" s="139"/>
      <c r="C829" s="139"/>
      <c r="D829" s="139"/>
      <c r="E829" s="139"/>
      <c r="F829" s="139"/>
      <c r="G829" s="139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39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</row>
    <row r="830" spans="1:29" s="68" customFormat="1" x14ac:dyDescent="0.25">
      <c r="A830" s="139"/>
      <c r="B830" s="139"/>
      <c r="C830" s="139"/>
      <c r="D830" s="139"/>
      <c r="E830" s="139"/>
      <c r="F830" s="139"/>
      <c r="G830" s="139"/>
      <c r="H830" s="139"/>
      <c r="I830" s="139"/>
      <c r="J830" s="139"/>
      <c r="K830" s="139"/>
      <c r="L830" s="139"/>
      <c r="M830" s="139"/>
      <c r="N830" s="139"/>
      <c r="O830" s="139"/>
      <c r="P830" s="139"/>
      <c r="Q830" s="139"/>
      <c r="R830" s="139"/>
      <c r="S830" s="139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</row>
    <row r="831" spans="1:29" s="68" customFormat="1" x14ac:dyDescent="0.25">
      <c r="A831" s="139"/>
      <c r="B831" s="139"/>
      <c r="C831" s="139"/>
      <c r="D831" s="139"/>
      <c r="E831" s="139"/>
      <c r="F831" s="139"/>
      <c r="G831" s="139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39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</row>
    <row r="832" spans="1:29" s="68" customFormat="1" x14ac:dyDescent="0.25">
      <c r="A832" s="139"/>
      <c r="B832" s="139"/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</row>
    <row r="833" spans="1:29" s="68" customFormat="1" x14ac:dyDescent="0.25">
      <c r="A833" s="139"/>
      <c r="B833" s="139"/>
      <c r="C833" s="139"/>
      <c r="D833" s="139"/>
      <c r="E833" s="139"/>
      <c r="F833" s="139"/>
      <c r="G833" s="139"/>
      <c r="H833" s="139"/>
      <c r="I833" s="139"/>
      <c r="J833" s="139"/>
      <c r="K833" s="139"/>
      <c r="L833" s="139"/>
      <c r="M833" s="139"/>
      <c r="N833" s="139"/>
      <c r="O833" s="139"/>
      <c r="P833" s="139"/>
      <c r="Q833" s="139"/>
      <c r="R833" s="139"/>
      <c r="S833" s="139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</row>
    <row r="834" spans="1:29" s="68" customFormat="1" x14ac:dyDescent="0.25">
      <c r="A834" s="139"/>
      <c r="B834" s="139"/>
      <c r="C834" s="139"/>
      <c r="D834" s="139"/>
      <c r="E834" s="139"/>
      <c r="F834" s="139"/>
      <c r="G834" s="139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39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</row>
    <row r="835" spans="1:29" s="68" customFormat="1" x14ac:dyDescent="0.25">
      <c r="A835" s="139"/>
      <c r="B835" s="139"/>
      <c r="C835" s="139"/>
      <c r="D835" s="139"/>
      <c r="E835" s="139"/>
      <c r="F835" s="139"/>
      <c r="G835" s="139"/>
      <c r="H835" s="139"/>
      <c r="I835" s="139"/>
      <c r="J835" s="139"/>
      <c r="K835" s="139"/>
      <c r="L835" s="139"/>
      <c r="M835" s="139"/>
      <c r="N835" s="139"/>
      <c r="O835" s="139"/>
      <c r="P835" s="139"/>
      <c r="Q835" s="139"/>
      <c r="R835" s="139"/>
      <c r="S835" s="139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</row>
    <row r="836" spans="1:29" s="68" customFormat="1" x14ac:dyDescent="0.25">
      <c r="A836" s="139"/>
      <c r="B836" s="139"/>
      <c r="C836" s="139"/>
      <c r="D836" s="139"/>
      <c r="E836" s="139"/>
      <c r="F836" s="139"/>
      <c r="G836" s="139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39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</row>
    <row r="837" spans="1:29" s="68" customFormat="1" x14ac:dyDescent="0.25">
      <c r="A837" s="139"/>
      <c r="B837" s="139"/>
      <c r="C837" s="139"/>
      <c r="D837" s="139"/>
      <c r="E837" s="139"/>
      <c r="F837" s="139"/>
      <c r="G837" s="139"/>
      <c r="H837" s="139"/>
      <c r="I837" s="139"/>
      <c r="J837" s="139"/>
      <c r="K837" s="139"/>
      <c r="L837" s="139"/>
      <c r="M837" s="139"/>
      <c r="N837" s="139"/>
      <c r="O837" s="139"/>
      <c r="P837" s="139"/>
      <c r="Q837" s="139"/>
      <c r="R837" s="139"/>
      <c r="S837" s="139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</row>
    <row r="838" spans="1:29" s="68" customFormat="1" x14ac:dyDescent="0.25">
      <c r="A838" s="139"/>
      <c r="B838" s="139"/>
      <c r="C838" s="139"/>
      <c r="D838" s="139"/>
      <c r="E838" s="139"/>
      <c r="F838" s="139"/>
      <c r="G838" s="139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39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</row>
    <row r="839" spans="1:29" s="68" customFormat="1" x14ac:dyDescent="0.25">
      <c r="A839" s="139"/>
      <c r="B839" s="139"/>
      <c r="C839" s="139"/>
      <c r="D839" s="139"/>
      <c r="E839" s="139"/>
      <c r="F839" s="139"/>
      <c r="G839" s="139"/>
      <c r="H839" s="139"/>
      <c r="I839" s="139"/>
      <c r="J839" s="139"/>
      <c r="K839" s="139"/>
      <c r="L839" s="139"/>
      <c r="M839" s="139"/>
      <c r="N839" s="139"/>
      <c r="O839" s="139"/>
      <c r="P839" s="139"/>
      <c r="Q839" s="139"/>
      <c r="R839" s="139"/>
      <c r="S839" s="139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</row>
    <row r="840" spans="1:29" s="68" customFormat="1" x14ac:dyDescent="0.25">
      <c r="A840" s="139"/>
      <c r="B840" s="139"/>
      <c r="C840" s="139"/>
      <c r="D840" s="139"/>
      <c r="E840" s="139"/>
      <c r="F840" s="139"/>
      <c r="G840" s="139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39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</row>
    <row r="841" spans="1:29" s="68" customFormat="1" x14ac:dyDescent="0.25">
      <c r="A841" s="139"/>
      <c r="B841" s="139"/>
      <c r="C841" s="139"/>
      <c r="D841" s="139"/>
      <c r="E841" s="139"/>
      <c r="F841" s="139"/>
      <c r="G841" s="139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39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</row>
    <row r="842" spans="1:29" s="68" customFormat="1" x14ac:dyDescent="0.25">
      <c r="A842" s="139"/>
      <c r="B842" s="139"/>
      <c r="C842" s="139"/>
      <c r="D842" s="139"/>
      <c r="E842" s="139"/>
      <c r="F842" s="139"/>
      <c r="G842" s="139"/>
      <c r="H842" s="139"/>
      <c r="I842" s="139"/>
      <c r="J842" s="139"/>
      <c r="K842" s="139"/>
      <c r="L842" s="139"/>
      <c r="M842" s="139"/>
      <c r="N842" s="139"/>
      <c r="O842" s="139"/>
      <c r="P842" s="139"/>
      <c r="Q842" s="139"/>
      <c r="R842" s="139"/>
      <c r="S842" s="139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</row>
    <row r="843" spans="1:29" s="68" customFormat="1" x14ac:dyDescent="0.25">
      <c r="A843" s="139"/>
      <c r="B843" s="139"/>
      <c r="C843" s="139"/>
      <c r="D843" s="139"/>
      <c r="E843" s="139"/>
      <c r="F843" s="139"/>
      <c r="G843" s="139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39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</row>
    <row r="844" spans="1:29" s="68" customFormat="1" x14ac:dyDescent="0.25">
      <c r="A844" s="139"/>
      <c r="B844" s="139"/>
      <c r="C844" s="139"/>
      <c r="D844" s="139"/>
      <c r="E844" s="139"/>
      <c r="F844" s="139"/>
      <c r="G844" s="139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39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</row>
    <row r="845" spans="1:29" s="68" customFormat="1" x14ac:dyDescent="0.25">
      <c r="A845" s="139"/>
      <c r="B845" s="139"/>
      <c r="C845" s="139"/>
      <c r="D845" s="139"/>
      <c r="E845" s="139"/>
      <c r="F845" s="139"/>
      <c r="G845" s="139"/>
      <c r="H845" s="139"/>
      <c r="I845" s="139"/>
      <c r="J845" s="139"/>
      <c r="K845" s="139"/>
      <c r="L845" s="139"/>
      <c r="M845" s="139"/>
      <c r="N845" s="139"/>
      <c r="O845" s="139"/>
      <c r="P845" s="139"/>
      <c r="Q845" s="139"/>
      <c r="R845" s="139"/>
      <c r="S845" s="139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</row>
    <row r="846" spans="1:29" s="68" customFormat="1" x14ac:dyDescent="0.25">
      <c r="A846" s="139"/>
      <c r="B846" s="139"/>
      <c r="C846" s="139"/>
      <c r="D846" s="139"/>
      <c r="E846" s="139"/>
      <c r="F846" s="139"/>
      <c r="G846" s="139"/>
      <c r="H846" s="139"/>
      <c r="I846" s="139"/>
      <c r="J846" s="139"/>
      <c r="K846" s="139"/>
      <c r="L846" s="139"/>
      <c r="M846" s="139"/>
      <c r="N846" s="139"/>
      <c r="O846" s="139"/>
      <c r="P846" s="139"/>
      <c r="Q846" s="139"/>
      <c r="R846" s="139"/>
      <c r="S846" s="139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</row>
    <row r="847" spans="1:29" s="68" customFormat="1" x14ac:dyDescent="0.25">
      <c r="A847" s="139"/>
      <c r="B847" s="139"/>
      <c r="C847" s="139"/>
      <c r="D847" s="139"/>
      <c r="E847" s="139"/>
      <c r="F847" s="139"/>
      <c r="G847" s="139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39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</row>
    <row r="848" spans="1:29" s="68" customFormat="1" x14ac:dyDescent="0.25">
      <c r="A848" s="139"/>
      <c r="B848" s="139"/>
      <c r="C848" s="139"/>
      <c r="D848" s="139"/>
      <c r="E848" s="139"/>
      <c r="F848" s="139"/>
      <c r="G848" s="139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39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</row>
    <row r="849" spans="1:29" s="68" customFormat="1" x14ac:dyDescent="0.25">
      <c r="A849" s="139"/>
      <c r="B849" s="139"/>
      <c r="C849" s="139"/>
      <c r="D849" s="139"/>
      <c r="E849" s="139"/>
      <c r="F849" s="139"/>
      <c r="G849" s="139"/>
      <c r="H849" s="139"/>
      <c r="I849" s="139"/>
      <c r="J849" s="139"/>
      <c r="K849" s="139"/>
      <c r="L849" s="139"/>
      <c r="M849" s="139"/>
      <c r="N849" s="139"/>
      <c r="O849" s="139"/>
      <c r="P849" s="139"/>
      <c r="Q849" s="139"/>
      <c r="R849" s="139"/>
      <c r="S849" s="139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</row>
    <row r="850" spans="1:29" s="68" customFormat="1" x14ac:dyDescent="0.25">
      <c r="A850" s="139"/>
      <c r="B850" s="139"/>
      <c r="C850" s="139"/>
      <c r="D850" s="139"/>
      <c r="E850" s="139"/>
      <c r="F850" s="139"/>
      <c r="G850" s="139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39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</row>
    <row r="851" spans="1:29" s="68" customFormat="1" x14ac:dyDescent="0.25">
      <c r="A851" s="139"/>
      <c r="B851" s="139"/>
      <c r="C851" s="139"/>
      <c r="D851" s="139"/>
      <c r="E851" s="139"/>
      <c r="F851" s="139"/>
      <c r="G851" s="139"/>
      <c r="H851" s="139"/>
      <c r="I851" s="139"/>
      <c r="J851" s="139"/>
      <c r="K851" s="139"/>
      <c r="L851" s="139"/>
      <c r="M851" s="139"/>
      <c r="N851" s="139"/>
      <c r="O851" s="139"/>
      <c r="P851" s="139"/>
      <c r="Q851" s="139"/>
      <c r="R851" s="139"/>
      <c r="S851" s="139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</row>
    <row r="852" spans="1:29" s="68" customFormat="1" x14ac:dyDescent="0.25">
      <c r="A852" s="139"/>
      <c r="B852" s="139"/>
      <c r="C852" s="139"/>
      <c r="D852" s="139"/>
      <c r="E852" s="139"/>
      <c r="F852" s="139"/>
      <c r="G852" s="139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39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</row>
    <row r="853" spans="1:29" s="68" customFormat="1" x14ac:dyDescent="0.25">
      <c r="A853" s="139"/>
      <c r="B853" s="139"/>
      <c r="C853" s="139"/>
      <c r="D853" s="139"/>
      <c r="E853" s="139"/>
      <c r="F853" s="139"/>
      <c r="G853" s="139"/>
      <c r="H853" s="139"/>
      <c r="I853" s="139"/>
      <c r="J853" s="139"/>
      <c r="K853" s="139"/>
      <c r="L853" s="139"/>
      <c r="M853" s="139"/>
      <c r="N853" s="139"/>
      <c r="O853" s="139"/>
      <c r="P853" s="139"/>
      <c r="Q853" s="139"/>
      <c r="R853" s="139"/>
      <c r="S853" s="139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</row>
    <row r="854" spans="1:29" s="68" customFormat="1" x14ac:dyDescent="0.25">
      <c r="A854" s="139"/>
      <c r="B854" s="139"/>
      <c r="C854" s="139"/>
      <c r="D854" s="139"/>
      <c r="E854" s="139"/>
      <c r="F854" s="139"/>
      <c r="G854" s="139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39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</row>
    <row r="855" spans="1:29" s="68" customFormat="1" x14ac:dyDescent="0.25">
      <c r="A855" s="139"/>
      <c r="B855" s="139"/>
      <c r="C855" s="139"/>
      <c r="D855" s="139"/>
      <c r="E855" s="139"/>
      <c r="F855" s="139"/>
      <c r="G855" s="139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39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</row>
    <row r="856" spans="1:29" s="68" customFormat="1" x14ac:dyDescent="0.25">
      <c r="A856" s="139"/>
      <c r="B856" s="139"/>
      <c r="C856" s="139"/>
      <c r="D856" s="139"/>
      <c r="E856" s="139"/>
      <c r="F856" s="139"/>
      <c r="G856" s="139"/>
      <c r="H856" s="139"/>
      <c r="I856" s="139"/>
      <c r="J856" s="139"/>
      <c r="K856" s="139"/>
      <c r="L856" s="139"/>
      <c r="M856" s="139"/>
      <c r="N856" s="139"/>
      <c r="O856" s="139"/>
      <c r="P856" s="139"/>
      <c r="Q856" s="139"/>
      <c r="R856" s="139"/>
      <c r="S856" s="139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</row>
    <row r="857" spans="1:29" s="68" customFormat="1" x14ac:dyDescent="0.25">
      <c r="A857" s="139"/>
      <c r="B857" s="139"/>
      <c r="C857" s="139"/>
      <c r="D857" s="139"/>
      <c r="E857" s="139"/>
      <c r="F857" s="139"/>
      <c r="G857" s="139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39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</row>
    <row r="858" spans="1:29" s="68" customFormat="1" x14ac:dyDescent="0.25">
      <c r="A858" s="139"/>
      <c r="B858" s="139"/>
      <c r="C858" s="139"/>
      <c r="D858" s="139"/>
      <c r="E858" s="139"/>
      <c r="F858" s="139"/>
      <c r="G858" s="139"/>
      <c r="H858" s="139"/>
      <c r="I858" s="139"/>
      <c r="J858" s="139"/>
      <c r="K858" s="139"/>
      <c r="L858" s="139"/>
      <c r="M858" s="139"/>
      <c r="N858" s="139"/>
      <c r="O858" s="139"/>
      <c r="P858" s="139"/>
      <c r="Q858" s="139"/>
      <c r="R858" s="139"/>
      <c r="S858" s="139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</row>
    <row r="859" spans="1:29" s="68" customFormat="1" x14ac:dyDescent="0.25">
      <c r="A859" s="139"/>
      <c r="B859" s="139"/>
      <c r="C859" s="139"/>
      <c r="D859" s="139"/>
      <c r="E859" s="139"/>
      <c r="F859" s="139"/>
      <c r="G859" s="139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39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</row>
    <row r="860" spans="1:29" s="68" customFormat="1" x14ac:dyDescent="0.25">
      <c r="A860" s="139"/>
      <c r="B860" s="139"/>
      <c r="C860" s="139"/>
      <c r="D860" s="139"/>
      <c r="E860" s="139"/>
      <c r="F860" s="139"/>
      <c r="G860" s="139"/>
      <c r="H860" s="139"/>
      <c r="I860" s="139"/>
      <c r="J860" s="139"/>
      <c r="K860" s="139"/>
      <c r="L860" s="139"/>
      <c r="M860" s="139"/>
      <c r="N860" s="139"/>
      <c r="O860" s="139"/>
      <c r="P860" s="139"/>
      <c r="Q860" s="139"/>
      <c r="R860" s="139"/>
      <c r="S860" s="139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</row>
    <row r="861" spans="1:29" s="68" customFormat="1" x14ac:dyDescent="0.25">
      <c r="A861" s="139"/>
      <c r="B861" s="139"/>
      <c r="C861" s="139"/>
      <c r="D861" s="139"/>
      <c r="E861" s="139"/>
      <c r="F861" s="139"/>
      <c r="G861" s="139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</row>
    <row r="862" spans="1:29" s="68" customFormat="1" x14ac:dyDescent="0.25">
      <c r="A862" s="139"/>
      <c r="B862" s="139"/>
      <c r="C862" s="139"/>
      <c r="D862" s="139"/>
      <c r="E862" s="139"/>
      <c r="F862" s="139"/>
      <c r="G862" s="139"/>
      <c r="H862" s="139"/>
      <c r="I862" s="139"/>
      <c r="J862" s="139"/>
      <c r="K862" s="139"/>
      <c r="L862" s="139"/>
      <c r="M862" s="139"/>
      <c r="N862" s="139"/>
      <c r="O862" s="139"/>
      <c r="P862" s="139"/>
      <c r="Q862" s="139"/>
      <c r="R862" s="139"/>
      <c r="S862" s="139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</row>
    <row r="863" spans="1:29" s="68" customFormat="1" x14ac:dyDescent="0.25">
      <c r="A863" s="139"/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39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</row>
    <row r="864" spans="1:29" s="68" customFormat="1" x14ac:dyDescent="0.25">
      <c r="A864" s="139"/>
      <c r="B864" s="139"/>
      <c r="C864" s="139"/>
      <c r="D864" s="139"/>
      <c r="E864" s="139"/>
      <c r="F864" s="139"/>
      <c r="G864" s="139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39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</row>
    <row r="865" spans="1:29" s="68" customFormat="1" x14ac:dyDescent="0.25">
      <c r="A865" s="139"/>
      <c r="B865" s="139"/>
      <c r="C865" s="139"/>
      <c r="D865" s="139"/>
      <c r="E865" s="139"/>
      <c r="F865" s="139"/>
      <c r="G865" s="139"/>
      <c r="H865" s="139"/>
      <c r="I865" s="139"/>
      <c r="J865" s="139"/>
      <c r="K865" s="139"/>
      <c r="L865" s="139"/>
      <c r="M865" s="139"/>
      <c r="N865" s="139"/>
      <c r="O865" s="139"/>
      <c r="P865" s="139"/>
      <c r="Q865" s="139"/>
      <c r="R865" s="139"/>
      <c r="S865" s="139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</row>
    <row r="866" spans="1:29" s="68" customFormat="1" x14ac:dyDescent="0.25">
      <c r="A866" s="139"/>
      <c r="B866" s="139"/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</row>
    <row r="867" spans="1:29" s="68" customFormat="1" x14ac:dyDescent="0.25">
      <c r="A867" s="139"/>
      <c r="B867" s="139"/>
      <c r="C867" s="139"/>
      <c r="D867" s="139"/>
      <c r="E867" s="139"/>
      <c r="F867" s="139"/>
      <c r="G867" s="139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39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</row>
    <row r="868" spans="1:29" s="68" customFormat="1" x14ac:dyDescent="0.25">
      <c r="A868" s="139"/>
      <c r="B868" s="139"/>
      <c r="C868" s="139"/>
      <c r="D868" s="139"/>
      <c r="E868" s="139"/>
      <c r="F868" s="139"/>
      <c r="G868" s="139"/>
      <c r="H868" s="139"/>
      <c r="I868" s="139"/>
      <c r="J868" s="139"/>
      <c r="K868" s="139"/>
      <c r="L868" s="139"/>
      <c r="M868" s="139"/>
      <c r="N868" s="139"/>
      <c r="O868" s="139"/>
      <c r="P868" s="139"/>
      <c r="Q868" s="139"/>
      <c r="R868" s="139"/>
      <c r="S868" s="139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</row>
    <row r="869" spans="1:29" s="68" customFormat="1" x14ac:dyDescent="0.25">
      <c r="A869" s="139"/>
      <c r="B869" s="139"/>
      <c r="C869" s="139"/>
      <c r="D869" s="139"/>
      <c r="E869" s="139"/>
      <c r="F869" s="139"/>
      <c r="G869" s="139"/>
      <c r="H869" s="139"/>
      <c r="I869" s="139"/>
      <c r="J869" s="139"/>
      <c r="K869" s="139"/>
      <c r="L869" s="139"/>
      <c r="M869" s="139"/>
      <c r="N869" s="139"/>
      <c r="O869" s="139"/>
      <c r="P869" s="139"/>
      <c r="Q869" s="139"/>
      <c r="R869" s="139"/>
      <c r="S869" s="139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</row>
    <row r="870" spans="1:29" s="68" customFormat="1" x14ac:dyDescent="0.25">
      <c r="A870" s="139"/>
      <c r="B870" s="139"/>
      <c r="C870" s="139"/>
      <c r="D870" s="139"/>
      <c r="E870" s="139"/>
      <c r="F870" s="139"/>
      <c r="G870" s="139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39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</row>
    <row r="871" spans="1:29" s="68" customFormat="1" x14ac:dyDescent="0.25">
      <c r="A871" s="139"/>
      <c r="B871" s="139"/>
      <c r="C871" s="139"/>
      <c r="D871" s="139"/>
      <c r="E871" s="139"/>
      <c r="F871" s="139"/>
      <c r="G871" s="139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39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</row>
    <row r="872" spans="1:29" s="68" customFormat="1" x14ac:dyDescent="0.25">
      <c r="A872" s="139"/>
      <c r="B872" s="139"/>
      <c r="C872" s="139"/>
      <c r="D872" s="139"/>
      <c r="E872" s="139"/>
      <c r="F872" s="139"/>
      <c r="G872" s="139"/>
      <c r="H872" s="139"/>
      <c r="I872" s="139"/>
      <c r="J872" s="139"/>
      <c r="K872" s="139"/>
      <c r="L872" s="139"/>
      <c r="M872" s="139"/>
      <c r="N872" s="139"/>
      <c r="O872" s="139"/>
      <c r="P872" s="139"/>
      <c r="Q872" s="139"/>
      <c r="R872" s="139"/>
      <c r="S872" s="139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</row>
    <row r="873" spans="1:29" s="68" customFormat="1" x14ac:dyDescent="0.25">
      <c r="A873" s="139"/>
      <c r="B873" s="139"/>
      <c r="C873" s="139"/>
      <c r="D873" s="139"/>
      <c r="E873" s="139"/>
      <c r="F873" s="139"/>
      <c r="G873" s="139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39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</row>
    <row r="874" spans="1:29" s="68" customFormat="1" x14ac:dyDescent="0.25">
      <c r="A874" s="139"/>
      <c r="B874" s="139"/>
      <c r="C874" s="139"/>
      <c r="D874" s="139"/>
      <c r="E874" s="139"/>
      <c r="F874" s="139"/>
      <c r="G874" s="139"/>
      <c r="H874" s="139"/>
      <c r="I874" s="139"/>
      <c r="J874" s="139"/>
      <c r="K874" s="139"/>
      <c r="L874" s="139"/>
      <c r="M874" s="139"/>
      <c r="N874" s="139"/>
      <c r="O874" s="139"/>
      <c r="P874" s="139"/>
      <c r="Q874" s="139"/>
      <c r="R874" s="139"/>
      <c r="S874" s="139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</row>
    <row r="875" spans="1:29" s="68" customFormat="1" x14ac:dyDescent="0.25">
      <c r="A875" s="139"/>
      <c r="B875" s="139"/>
      <c r="C875" s="139"/>
      <c r="D875" s="139"/>
      <c r="E875" s="139"/>
      <c r="F875" s="139"/>
      <c r="G875" s="139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39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</row>
    <row r="876" spans="1:29" s="68" customFormat="1" x14ac:dyDescent="0.25">
      <c r="A876" s="139"/>
      <c r="B876" s="139"/>
      <c r="C876" s="139"/>
      <c r="D876" s="139"/>
      <c r="E876" s="139"/>
      <c r="F876" s="139"/>
      <c r="G876" s="139"/>
      <c r="H876" s="139"/>
      <c r="I876" s="139"/>
      <c r="J876" s="139"/>
      <c r="K876" s="139"/>
      <c r="L876" s="139"/>
      <c r="M876" s="139"/>
      <c r="N876" s="139"/>
      <c r="O876" s="139"/>
      <c r="P876" s="139"/>
      <c r="Q876" s="139"/>
      <c r="R876" s="139"/>
      <c r="S876" s="139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</row>
    <row r="877" spans="1:29" s="68" customFormat="1" x14ac:dyDescent="0.25">
      <c r="A877" s="139"/>
      <c r="B877" s="139"/>
      <c r="C877" s="139"/>
      <c r="D877" s="139"/>
      <c r="E877" s="139"/>
      <c r="F877" s="139"/>
      <c r="G877" s="139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39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</row>
    <row r="878" spans="1:29" s="68" customFormat="1" x14ac:dyDescent="0.25">
      <c r="A878" s="139"/>
      <c r="B878" s="139"/>
      <c r="C878" s="139"/>
      <c r="D878" s="139"/>
      <c r="E878" s="139"/>
      <c r="F878" s="139"/>
      <c r="G878" s="139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39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</row>
    <row r="879" spans="1:29" s="68" customFormat="1" x14ac:dyDescent="0.25">
      <c r="A879" s="139"/>
      <c r="B879" s="139"/>
      <c r="C879" s="139"/>
      <c r="D879" s="139"/>
      <c r="E879" s="139"/>
      <c r="F879" s="139"/>
      <c r="G879" s="139"/>
      <c r="H879" s="139"/>
      <c r="I879" s="139"/>
      <c r="J879" s="139"/>
      <c r="K879" s="139"/>
      <c r="L879" s="139"/>
      <c r="M879" s="139"/>
      <c r="N879" s="139"/>
      <c r="O879" s="139"/>
      <c r="P879" s="139"/>
      <c r="Q879" s="139"/>
      <c r="R879" s="139"/>
      <c r="S879" s="139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</row>
    <row r="880" spans="1:29" s="68" customFormat="1" x14ac:dyDescent="0.25">
      <c r="A880" s="139"/>
      <c r="B880" s="139"/>
      <c r="C880" s="139"/>
      <c r="D880" s="139"/>
      <c r="E880" s="139"/>
      <c r="F880" s="139"/>
      <c r="G880" s="139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39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</row>
    <row r="881" spans="1:29" s="68" customFormat="1" x14ac:dyDescent="0.25">
      <c r="A881" s="139"/>
      <c r="B881" s="139"/>
      <c r="C881" s="139"/>
      <c r="D881" s="139"/>
      <c r="E881" s="139"/>
      <c r="F881" s="139"/>
      <c r="G881" s="139"/>
      <c r="H881" s="139"/>
      <c r="I881" s="139"/>
      <c r="J881" s="139"/>
      <c r="K881" s="139"/>
      <c r="L881" s="139"/>
      <c r="M881" s="139"/>
      <c r="N881" s="139"/>
      <c r="O881" s="139"/>
      <c r="P881" s="139"/>
      <c r="Q881" s="139"/>
      <c r="R881" s="139"/>
      <c r="S881" s="139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</row>
    <row r="882" spans="1:29" s="68" customFormat="1" x14ac:dyDescent="0.25">
      <c r="A882" s="139"/>
      <c r="B882" s="139"/>
      <c r="C882" s="139"/>
      <c r="D882" s="139"/>
      <c r="E882" s="139"/>
      <c r="F882" s="139"/>
      <c r="G882" s="139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39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</row>
    <row r="883" spans="1:29" s="68" customFormat="1" x14ac:dyDescent="0.25">
      <c r="A883" s="139"/>
      <c r="B883" s="139"/>
      <c r="C883" s="139"/>
      <c r="D883" s="139"/>
      <c r="E883" s="139"/>
      <c r="F883" s="139"/>
      <c r="G883" s="139"/>
      <c r="H883" s="139"/>
      <c r="I883" s="139"/>
      <c r="J883" s="139"/>
      <c r="K883" s="139"/>
      <c r="L883" s="139"/>
      <c r="M883" s="139"/>
      <c r="N883" s="139"/>
      <c r="O883" s="139"/>
      <c r="P883" s="139"/>
      <c r="Q883" s="139"/>
      <c r="R883" s="139"/>
      <c r="S883" s="139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</row>
    <row r="884" spans="1:29" s="68" customFormat="1" x14ac:dyDescent="0.25">
      <c r="A884" s="139"/>
      <c r="B884" s="139"/>
      <c r="C884" s="139"/>
      <c r="D884" s="139"/>
      <c r="E884" s="139"/>
      <c r="F884" s="139"/>
      <c r="G884" s="139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39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</row>
    <row r="885" spans="1:29" s="68" customFormat="1" x14ac:dyDescent="0.25">
      <c r="A885" s="139"/>
      <c r="B885" s="139"/>
      <c r="C885" s="139"/>
      <c r="D885" s="139"/>
      <c r="E885" s="139"/>
      <c r="F885" s="139"/>
      <c r="G885" s="139"/>
      <c r="H885" s="139"/>
      <c r="I885" s="139"/>
      <c r="J885" s="139"/>
      <c r="K885" s="139"/>
      <c r="L885" s="139"/>
      <c r="M885" s="139"/>
      <c r="N885" s="139"/>
      <c r="O885" s="139"/>
      <c r="P885" s="139"/>
      <c r="Q885" s="139"/>
      <c r="R885" s="139"/>
      <c r="S885" s="139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</row>
    <row r="886" spans="1:29" s="68" customFormat="1" x14ac:dyDescent="0.25">
      <c r="A886" s="139"/>
      <c r="B886" s="139"/>
      <c r="C886" s="139"/>
      <c r="D886" s="139"/>
      <c r="E886" s="139"/>
      <c r="F886" s="139"/>
      <c r="G886" s="139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39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</row>
    <row r="887" spans="1:29" s="68" customFormat="1" x14ac:dyDescent="0.25">
      <c r="A887" s="139"/>
      <c r="B887" s="139"/>
      <c r="C887" s="139"/>
      <c r="D887" s="139"/>
      <c r="E887" s="139"/>
      <c r="F887" s="139"/>
      <c r="G887" s="139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39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</row>
    <row r="888" spans="1:29" s="68" customFormat="1" x14ac:dyDescent="0.25">
      <c r="A888" s="139"/>
      <c r="B888" s="139"/>
      <c r="C888" s="139"/>
      <c r="D888" s="139"/>
      <c r="E888" s="139"/>
      <c r="F888" s="139"/>
      <c r="G888" s="139"/>
      <c r="H888" s="139"/>
      <c r="I888" s="139"/>
      <c r="J888" s="139"/>
      <c r="K888" s="139"/>
      <c r="L888" s="139"/>
      <c r="M888" s="139"/>
      <c r="N888" s="139"/>
      <c r="O888" s="139"/>
      <c r="P888" s="139"/>
      <c r="Q888" s="139"/>
      <c r="R888" s="139"/>
      <c r="S888" s="139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</row>
    <row r="889" spans="1:29" s="68" customFormat="1" x14ac:dyDescent="0.25">
      <c r="A889" s="139"/>
      <c r="B889" s="139"/>
      <c r="C889" s="139"/>
      <c r="D889" s="139"/>
      <c r="E889" s="139"/>
      <c r="F889" s="139"/>
      <c r="G889" s="139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39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</row>
    <row r="890" spans="1:29" s="68" customFormat="1" x14ac:dyDescent="0.25">
      <c r="A890" s="139"/>
      <c r="B890" s="139"/>
      <c r="C890" s="139"/>
      <c r="D890" s="139"/>
      <c r="E890" s="139"/>
      <c r="F890" s="139"/>
      <c r="G890" s="139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39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</row>
    <row r="891" spans="1:29" s="68" customFormat="1" x14ac:dyDescent="0.25">
      <c r="A891" s="139"/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  <c r="M891" s="139"/>
      <c r="N891" s="139"/>
      <c r="O891" s="139"/>
      <c r="P891" s="139"/>
      <c r="Q891" s="139"/>
      <c r="R891" s="139"/>
      <c r="S891" s="139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</row>
    <row r="892" spans="1:29" s="68" customFormat="1" x14ac:dyDescent="0.25">
      <c r="A892" s="139"/>
      <c r="B892" s="139"/>
      <c r="C892" s="139"/>
      <c r="D892" s="139"/>
      <c r="E892" s="139"/>
      <c r="F892" s="139"/>
      <c r="G892" s="139"/>
      <c r="H892" s="139"/>
      <c r="I892" s="139"/>
      <c r="J892" s="139"/>
      <c r="K892" s="139"/>
      <c r="L892" s="139"/>
      <c r="M892" s="139"/>
      <c r="N892" s="139"/>
      <c r="O892" s="139"/>
      <c r="P892" s="139"/>
      <c r="Q892" s="139"/>
      <c r="R892" s="139"/>
      <c r="S892" s="139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</row>
    <row r="893" spans="1:29" s="68" customFormat="1" x14ac:dyDescent="0.25">
      <c r="A893" s="139"/>
      <c r="B893" s="139"/>
      <c r="C893" s="139"/>
      <c r="D893" s="139"/>
      <c r="E893" s="139"/>
      <c r="F893" s="139"/>
      <c r="G893" s="139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39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</row>
    <row r="894" spans="1:29" s="68" customFormat="1" x14ac:dyDescent="0.25">
      <c r="A894" s="139"/>
      <c r="B894" s="139"/>
      <c r="C894" s="139"/>
      <c r="D894" s="139"/>
      <c r="E894" s="139"/>
      <c r="F894" s="139"/>
      <c r="G894" s="139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39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</row>
    <row r="895" spans="1:29" s="68" customFormat="1" x14ac:dyDescent="0.25">
      <c r="A895" s="139"/>
      <c r="B895" s="139"/>
      <c r="C895" s="139"/>
      <c r="D895" s="139"/>
      <c r="E895" s="139"/>
      <c r="F895" s="139"/>
      <c r="G895" s="139"/>
      <c r="H895" s="139"/>
      <c r="I895" s="139"/>
      <c r="J895" s="139"/>
      <c r="K895" s="139"/>
      <c r="L895" s="139"/>
      <c r="M895" s="139"/>
      <c r="N895" s="139"/>
      <c r="O895" s="139"/>
      <c r="P895" s="139"/>
      <c r="Q895" s="139"/>
      <c r="R895" s="139"/>
      <c r="S895" s="139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</row>
    <row r="896" spans="1:29" s="68" customFormat="1" x14ac:dyDescent="0.25">
      <c r="A896" s="139"/>
      <c r="B896" s="139"/>
      <c r="C896" s="139"/>
      <c r="D896" s="139"/>
      <c r="E896" s="139"/>
      <c r="F896" s="139"/>
      <c r="G896" s="139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39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</row>
    <row r="897" spans="1:29" s="68" customFormat="1" x14ac:dyDescent="0.25">
      <c r="A897" s="139"/>
      <c r="B897" s="139"/>
      <c r="C897" s="139"/>
      <c r="D897" s="139"/>
      <c r="E897" s="139"/>
      <c r="F897" s="139"/>
      <c r="G897" s="139"/>
      <c r="H897" s="139"/>
      <c r="I897" s="139"/>
      <c r="J897" s="139"/>
      <c r="K897" s="139"/>
      <c r="L897" s="139"/>
      <c r="M897" s="139"/>
      <c r="N897" s="139"/>
      <c r="O897" s="139"/>
      <c r="P897" s="139"/>
      <c r="Q897" s="139"/>
      <c r="R897" s="139"/>
      <c r="S897" s="139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</row>
    <row r="898" spans="1:29" s="68" customFormat="1" x14ac:dyDescent="0.25">
      <c r="A898" s="139"/>
      <c r="B898" s="139"/>
      <c r="C898" s="139"/>
      <c r="D898" s="139"/>
      <c r="E898" s="139"/>
      <c r="F898" s="139"/>
      <c r="G898" s="139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39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</row>
    <row r="899" spans="1:29" s="68" customFormat="1" x14ac:dyDescent="0.25">
      <c r="A899" s="139"/>
      <c r="B899" s="139"/>
      <c r="C899" s="139"/>
      <c r="D899" s="139"/>
      <c r="E899" s="139"/>
      <c r="F899" s="139"/>
      <c r="G899" s="139"/>
      <c r="H899" s="139"/>
      <c r="I899" s="139"/>
      <c r="J899" s="139"/>
      <c r="K899" s="139"/>
      <c r="L899" s="139"/>
      <c r="M899" s="139"/>
      <c r="N899" s="139"/>
      <c r="O899" s="139"/>
      <c r="P899" s="139"/>
      <c r="Q899" s="139"/>
      <c r="R899" s="139"/>
      <c r="S899" s="139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</row>
    <row r="900" spans="1:29" s="68" customFormat="1" x14ac:dyDescent="0.25">
      <c r="A900" s="139"/>
      <c r="B900" s="139"/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</row>
    <row r="901" spans="1:29" s="68" customFormat="1" x14ac:dyDescent="0.25">
      <c r="A901" s="139"/>
      <c r="B901" s="139"/>
      <c r="C901" s="139"/>
      <c r="D901" s="139"/>
      <c r="E901" s="139"/>
      <c r="F901" s="139"/>
      <c r="G901" s="139"/>
      <c r="H901" s="139"/>
      <c r="I901" s="139"/>
      <c r="J901" s="139"/>
      <c r="K901" s="139"/>
      <c r="L901" s="139"/>
      <c r="M901" s="139"/>
      <c r="N901" s="139"/>
      <c r="O901" s="139"/>
      <c r="P901" s="139"/>
      <c r="Q901" s="139"/>
      <c r="R901" s="139"/>
      <c r="S901" s="139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</row>
    <row r="902" spans="1:29" s="68" customFormat="1" x14ac:dyDescent="0.25">
      <c r="A902" s="139"/>
      <c r="B902" s="139"/>
      <c r="C902" s="139"/>
      <c r="D902" s="139"/>
      <c r="E902" s="139"/>
      <c r="F902" s="139"/>
      <c r="G902" s="139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39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</row>
    <row r="903" spans="1:29" s="68" customFormat="1" x14ac:dyDescent="0.25">
      <c r="A903" s="139"/>
      <c r="B903" s="139"/>
      <c r="C903" s="139"/>
      <c r="D903" s="139"/>
      <c r="E903" s="139"/>
      <c r="F903" s="139"/>
      <c r="G903" s="139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39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</row>
    <row r="904" spans="1:29" s="68" customFormat="1" x14ac:dyDescent="0.25">
      <c r="A904" s="139"/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  <c r="P904" s="139"/>
      <c r="Q904" s="139"/>
      <c r="R904" s="139"/>
      <c r="S904" s="139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</row>
    <row r="905" spans="1:29" s="68" customFormat="1" x14ac:dyDescent="0.25">
      <c r="A905" s="139"/>
      <c r="B905" s="139"/>
      <c r="C905" s="139"/>
      <c r="D905" s="139"/>
      <c r="E905" s="139"/>
      <c r="F905" s="139"/>
      <c r="G905" s="139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39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</row>
    <row r="906" spans="1:29" s="68" customFormat="1" x14ac:dyDescent="0.25">
      <c r="A906" s="139"/>
      <c r="B906" s="139"/>
      <c r="C906" s="139"/>
      <c r="D906" s="139"/>
      <c r="E906" s="139"/>
      <c r="F906" s="139"/>
      <c r="G906" s="139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39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</row>
    <row r="907" spans="1:29" s="68" customFormat="1" x14ac:dyDescent="0.25">
      <c r="A907" s="139"/>
      <c r="B907" s="139"/>
      <c r="C907" s="139"/>
      <c r="D907" s="139"/>
      <c r="E907" s="139"/>
      <c r="F907" s="139"/>
      <c r="G907" s="139"/>
      <c r="H907" s="139"/>
      <c r="I907" s="139"/>
      <c r="J907" s="139"/>
      <c r="K907" s="139"/>
      <c r="L907" s="139"/>
      <c r="M907" s="139"/>
      <c r="N907" s="139"/>
      <c r="O907" s="139"/>
      <c r="P907" s="139"/>
      <c r="Q907" s="139"/>
      <c r="R907" s="139"/>
      <c r="S907" s="139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</row>
    <row r="908" spans="1:29" s="68" customFormat="1" x14ac:dyDescent="0.25">
      <c r="A908" s="139"/>
      <c r="B908" s="139"/>
      <c r="C908" s="139"/>
      <c r="D908" s="139"/>
      <c r="E908" s="139"/>
      <c r="F908" s="139"/>
      <c r="G908" s="139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39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</row>
    <row r="909" spans="1:29" s="68" customFormat="1" x14ac:dyDescent="0.25">
      <c r="A909" s="139"/>
      <c r="B909" s="139"/>
      <c r="C909" s="139"/>
      <c r="D909" s="139"/>
      <c r="E909" s="139"/>
      <c r="F909" s="139"/>
      <c r="G909" s="139"/>
      <c r="H909" s="139"/>
      <c r="I909" s="139"/>
      <c r="J909" s="139"/>
      <c r="K909" s="139"/>
      <c r="L909" s="139"/>
      <c r="M909" s="139"/>
      <c r="N909" s="139"/>
      <c r="O909" s="139"/>
      <c r="P909" s="139"/>
      <c r="Q909" s="139"/>
      <c r="R909" s="139"/>
      <c r="S909" s="139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</row>
    <row r="910" spans="1:29" s="68" customFormat="1" x14ac:dyDescent="0.25">
      <c r="A910" s="139"/>
      <c r="B910" s="139"/>
      <c r="C910" s="139"/>
      <c r="D910" s="139"/>
      <c r="E910" s="139"/>
      <c r="F910" s="139"/>
      <c r="G910" s="139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39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</row>
    <row r="911" spans="1:29" s="68" customFormat="1" x14ac:dyDescent="0.25">
      <c r="A911" s="139"/>
      <c r="B911" s="139"/>
      <c r="C911" s="139"/>
      <c r="D911" s="139"/>
      <c r="E911" s="139"/>
      <c r="F911" s="139"/>
      <c r="G911" s="139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39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</row>
    <row r="912" spans="1:29" s="68" customFormat="1" x14ac:dyDescent="0.25">
      <c r="A912" s="139"/>
      <c r="B912" s="139"/>
      <c r="C912" s="139"/>
      <c r="D912" s="139"/>
      <c r="E912" s="139"/>
      <c r="F912" s="139"/>
      <c r="G912" s="139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39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</row>
    <row r="913" spans="1:29" s="68" customFormat="1" x14ac:dyDescent="0.25">
      <c r="A913" s="139"/>
      <c r="B913" s="139"/>
      <c r="C913" s="139"/>
      <c r="D913" s="139"/>
      <c r="E913" s="139"/>
      <c r="F913" s="139"/>
      <c r="G913" s="139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39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</row>
    <row r="914" spans="1:29" s="68" customFormat="1" x14ac:dyDescent="0.25">
      <c r="A914" s="139"/>
      <c r="B914" s="139"/>
      <c r="C914" s="139"/>
      <c r="D914" s="139"/>
      <c r="E914" s="139"/>
      <c r="F914" s="139"/>
      <c r="G914" s="139"/>
      <c r="H914" s="139"/>
      <c r="I914" s="139"/>
      <c r="J914" s="139"/>
      <c r="K914" s="139"/>
      <c r="L914" s="139"/>
      <c r="M914" s="139"/>
      <c r="N914" s="139"/>
      <c r="O914" s="139"/>
      <c r="P914" s="139"/>
      <c r="Q914" s="139"/>
      <c r="R914" s="139"/>
      <c r="S914" s="139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</row>
    <row r="915" spans="1:29" s="68" customFormat="1" x14ac:dyDescent="0.25">
      <c r="A915" s="139"/>
      <c r="B915" s="139"/>
      <c r="C915" s="139"/>
      <c r="D915" s="139"/>
      <c r="E915" s="139"/>
      <c r="F915" s="139"/>
      <c r="G915" s="139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39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</row>
    <row r="916" spans="1:29" s="68" customFormat="1" x14ac:dyDescent="0.25">
      <c r="A916" s="139"/>
      <c r="B916" s="139"/>
      <c r="C916" s="139"/>
      <c r="D916" s="139"/>
      <c r="E916" s="139"/>
      <c r="F916" s="139"/>
      <c r="G916" s="139"/>
      <c r="H916" s="139"/>
      <c r="I916" s="139"/>
      <c r="J916" s="139"/>
      <c r="K916" s="139"/>
      <c r="L916" s="139"/>
      <c r="M916" s="139"/>
      <c r="N916" s="139"/>
      <c r="O916" s="139"/>
      <c r="P916" s="139"/>
      <c r="Q916" s="139"/>
      <c r="R916" s="139"/>
      <c r="S916" s="139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</row>
    <row r="917" spans="1:29" s="68" customFormat="1" x14ac:dyDescent="0.25">
      <c r="A917" s="139"/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39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</row>
    <row r="918" spans="1:29" s="68" customFormat="1" x14ac:dyDescent="0.25">
      <c r="A918" s="139"/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  <c r="R918" s="139"/>
      <c r="S918" s="139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</row>
    <row r="919" spans="1:29" s="68" customFormat="1" x14ac:dyDescent="0.25">
      <c r="A919" s="139"/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39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</row>
    <row r="920" spans="1:29" s="68" customFormat="1" x14ac:dyDescent="0.25">
      <c r="A920" s="139"/>
      <c r="B920" s="139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39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</row>
    <row r="921" spans="1:29" s="68" customFormat="1" x14ac:dyDescent="0.25">
      <c r="A921" s="139"/>
      <c r="B921" s="139"/>
      <c r="C921" s="139"/>
      <c r="D921" s="139"/>
      <c r="E921" s="139"/>
      <c r="F921" s="139"/>
      <c r="G921" s="139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39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</row>
    <row r="922" spans="1:29" s="68" customFormat="1" x14ac:dyDescent="0.25">
      <c r="A922" s="139"/>
      <c r="B922" s="139"/>
      <c r="C922" s="139"/>
      <c r="D922" s="139"/>
      <c r="E922" s="139"/>
      <c r="F922" s="139"/>
      <c r="G922" s="139"/>
      <c r="H922" s="139"/>
      <c r="I922" s="139"/>
      <c r="J922" s="139"/>
      <c r="K922" s="139"/>
      <c r="L922" s="139"/>
      <c r="M922" s="139"/>
      <c r="N922" s="139"/>
      <c r="O922" s="139"/>
      <c r="P922" s="139"/>
      <c r="Q922" s="139"/>
      <c r="R922" s="139"/>
      <c r="S922" s="139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</row>
    <row r="923" spans="1:29" s="68" customFormat="1" x14ac:dyDescent="0.25">
      <c r="A923" s="139"/>
      <c r="B923" s="139"/>
      <c r="C923" s="139"/>
      <c r="D923" s="139"/>
      <c r="E923" s="139"/>
      <c r="F923" s="139"/>
      <c r="G923" s="139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39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</row>
    <row r="924" spans="1:29" s="68" customFormat="1" x14ac:dyDescent="0.25">
      <c r="A924" s="139"/>
      <c r="B924" s="139"/>
      <c r="C924" s="139"/>
      <c r="D924" s="139"/>
      <c r="E924" s="139"/>
      <c r="F924" s="139"/>
      <c r="G924" s="139"/>
      <c r="H924" s="139"/>
      <c r="I924" s="139"/>
      <c r="J924" s="139"/>
      <c r="K924" s="139"/>
      <c r="L924" s="139"/>
      <c r="M924" s="139"/>
      <c r="N924" s="139"/>
      <c r="O924" s="139"/>
      <c r="P924" s="139"/>
      <c r="Q924" s="139"/>
      <c r="R924" s="139"/>
      <c r="S924" s="139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</row>
    <row r="925" spans="1:29" s="68" customFormat="1" x14ac:dyDescent="0.25">
      <c r="A925" s="139"/>
      <c r="B925" s="139"/>
      <c r="C925" s="139"/>
      <c r="D925" s="139"/>
      <c r="E925" s="139"/>
      <c r="F925" s="139"/>
      <c r="G925" s="139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39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</row>
    <row r="926" spans="1:29" s="68" customFormat="1" x14ac:dyDescent="0.25">
      <c r="A926" s="139"/>
      <c r="B926" s="139"/>
      <c r="C926" s="139"/>
      <c r="D926" s="139"/>
      <c r="E926" s="139"/>
      <c r="F926" s="139"/>
      <c r="G926" s="139"/>
      <c r="H926" s="139"/>
      <c r="I926" s="139"/>
      <c r="J926" s="139"/>
      <c r="K926" s="139"/>
      <c r="L926" s="139"/>
      <c r="M926" s="139"/>
      <c r="N926" s="139"/>
      <c r="O926" s="139"/>
      <c r="P926" s="139"/>
      <c r="Q926" s="139"/>
      <c r="R926" s="139"/>
      <c r="S926" s="139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</row>
    <row r="927" spans="1:29" s="68" customFormat="1" x14ac:dyDescent="0.25">
      <c r="A927" s="139"/>
      <c r="B927" s="139"/>
      <c r="C927" s="139"/>
      <c r="D927" s="139"/>
      <c r="E927" s="139"/>
      <c r="F927" s="139"/>
      <c r="G927" s="139"/>
      <c r="H927" s="139"/>
      <c r="I927" s="139"/>
      <c r="J927" s="139"/>
      <c r="K927" s="139"/>
      <c r="L927" s="139"/>
      <c r="M927" s="139"/>
      <c r="N927" s="139"/>
      <c r="O927" s="139"/>
      <c r="P927" s="139"/>
      <c r="Q927" s="139"/>
      <c r="R927" s="139"/>
      <c r="S927" s="139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</row>
    <row r="928" spans="1:29" s="68" customFormat="1" x14ac:dyDescent="0.25">
      <c r="A928" s="139"/>
      <c r="B928" s="139"/>
      <c r="C928" s="139"/>
      <c r="D928" s="139"/>
      <c r="E928" s="139"/>
      <c r="F928" s="139"/>
      <c r="G928" s="139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39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</row>
    <row r="929" spans="1:29" s="68" customFormat="1" x14ac:dyDescent="0.25">
      <c r="A929" s="139"/>
      <c r="B929" s="139"/>
      <c r="C929" s="139"/>
      <c r="D929" s="139"/>
      <c r="E929" s="139"/>
      <c r="F929" s="139"/>
      <c r="G929" s="139"/>
      <c r="H929" s="139"/>
      <c r="I929" s="139"/>
      <c r="J929" s="139"/>
      <c r="K929" s="139"/>
      <c r="L929" s="139"/>
      <c r="M929" s="139"/>
      <c r="N929" s="139"/>
      <c r="O929" s="139"/>
      <c r="P929" s="139"/>
      <c r="Q929" s="139"/>
      <c r="R929" s="139"/>
      <c r="S929" s="139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</row>
    <row r="930" spans="1:29" s="68" customFormat="1" x14ac:dyDescent="0.25">
      <c r="A930" s="139"/>
      <c r="B930" s="139"/>
      <c r="C930" s="139"/>
      <c r="D930" s="139"/>
      <c r="E930" s="139"/>
      <c r="F930" s="139"/>
      <c r="G930" s="139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39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</row>
    <row r="931" spans="1:29" s="68" customFormat="1" x14ac:dyDescent="0.25">
      <c r="A931" s="139"/>
      <c r="B931" s="139"/>
      <c r="C931" s="139"/>
      <c r="D931" s="139"/>
      <c r="E931" s="139"/>
      <c r="F931" s="139"/>
      <c r="G931" s="139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39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</row>
    <row r="932" spans="1:29" s="68" customFormat="1" x14ac:dyDescent="0.25">
      <c r="A932" s="139"/>
      <c r="B932" s="139"/>
      <c r="C932" s="139"/>
      <c r="D932" s="139"/>
      <c r="E932" s="139"/>
      <c r="F932" s="139"/>
      <c r="G932" s="139"/>
      <c r="H932" s="139"/>
      <c r="I932" s="139"/>
      <c r="J932" s="139"/>
      <c r="K932" s="139"/>
      <c r="L932" s="139"/>
      <c r="M932" s="139"/>
      <c r="N932" s="139"/>
      <c r="O932" s="139"/>
      <c r="P932" s="139"/>
      <c r="Q932" s="139"/>
      <c r="R932" s="139"/>
      <c r="S932" s="139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</row>
    <row r="933" spans="1:29" s="68" customFormat="1" x14ac:dyDescent="0.25">
      <c r="A933" s="139"/>
      <c r="B933" s="139"/>
      <c r="C933" s="139"/>
      <c r="D933" s="139"/>
      <c r="E933" s="139"/>
      <c r="F933" s="139"/>
      <c r="G933" s="139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39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</row>
    <row r="934" spans="1:29" s="68" customFormat="1" x14ac:dyDescent="0.25">
      <c r="A934" s="139"/>
      <c r="B934" s="139"/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</row>
    <row r="935" spans="1:29" s="68" customFormat="1" x14ac:dyDescent="0.25">
      <c r="A935" s="139"/>
      <c r="B935" s="139"/>
      <c r="C935" s="139"/>
      <c r="D935" s="139"/>
      <c r="E935" s="139"/>
      <c r="F935" s="139"/>
      <c r="G935" s="139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39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</row>
    <row r="936" spans="1:29" s="68" customFormat="1" x14ac:dyDescent="0.25">
      <c r="A936" s="139"/>
      <c r="B936" s="139"/>
      <c r="C936" s="139"/>
      <c r="D936" s="139"/>
      <c r="E936" s="139"/>
      <c r="F936" s="139"/>
      <c r="G936" s="139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39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</row>
    <row r="937" spans="1:29" s="68" customFormat="1" x14ac:dyDescent="0.25">
      <c r="A937" s="139"/>
      <c r="B937" s="139"/>
      <c r="C937" s="139"/>
      <c r="D937" s="139"/>
      <c r="E937" s="139"/>
      <c r="F937" s="139"/>
      <c r="G937" s="139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39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</row>
    <row r="938" spans="1:29" s="68" customFormat="1" x14ac:dyDescent="0.25">
      <c r="A938" s="139"/>
      <c r="B938" s="139"/>
      <c r="C938" s="139"/>
      <c r="D938" s="139"/>
      <c r="E938" s="139"/>
      <c r="F938" s="139"/>
      <c r="G938" s="139"/>
      <c r="H938" s="139"/>
      <c r="I938" s="139"/>
      <c r="J938" s="139"/>
      <c r="K938" s="139"/>
      <c r="L938" s="139"/>
      <c r="M938" s="139"/>
      <c r="N938" s="139"/>
      <c r="O938" s="139"/>
      <c r="P938" s="139"/>
      <c r="Q938" s="139"/>
      <c r="R938" s="139"/>
      <c r="S938" s="139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</row>
    <row r="939" spans="1:29" s="68" customFormat="1" x14ac:dyDescent="0.25">
      <c r="A939" s="139"/>
      <c r="B939" s="139"/>
      <c r="C939" s="139"/>
      <c r="D939" s="139"/>
      <c r="E939" s="139"/>
      <c r="F939" s="139"/>
      <c r="G939" s="139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39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</row>
    <row r="940" spans="1:29" s="68" customFormat="1" x14ac:dyDescent="0.25">
      <c r="A940" s="139"/>
      <c r="B940" s="139"/>
      <c r="C940" s="139"/>
      <c r="D940" s="139"/>
      <c r="E940" s="139"/>
      <c r="F940" s="139"/>
      <c r="G940" s="139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39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</row>
    <row r="941" spans="1:29" s="68" customFormat="1" x14ac:dyDescent="0.25">
      <c r="A941" s="139"/>
      <c r="B941" s="139"/>
      <c r="C941" s="139"/>
      <c r="D941" s="139"/>
      <c r="E941" s="139"/>
      <c r="F941" s="139"/>
      <c r="G941" s="139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39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</row>
    <row r="942" spans="1:29" s="68" customFormat="1" x14ac:dyDescent="0.25">
      <c r="A942" s="139"/>
      <c r="B942" s="139"/>
      <c r="C942" s="139"/>
      <c r="D942" s="139"/>
      <c r="E942" s="139"/>
      <c r="F942" s="139"/>
      <c r="G942" s="139"/>
      <c r="H942" s="139"/>
      <c r="I942" s="139"/>
      <c r="J942" s="139"/>
      <c r="K942" s="139"/>
      <c r="L942" s="139"/>
      <c r="M942" s="139"/>
      <c r="N942" s="139"/>
      <c r="O942" s="139"/>
      <c r="P942" s="139"/>
      <c r="Q942" s="139"/>
      <c r="R942" s="139"/>
      <c r="S942" s="139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</row>
    <row r="943" spans="1:29" s="68" customFormat="1" x14ac:dyDescent="0.25">
      <c r="A943" s="139"/>
      <c r="B943" s="139"/>
      <c r="C943" s="139"/>
      <c r="D943" s="139"/>
      <c r="E943" s="139"/>
      <c r="F943" s="139"/>
      <c r="G943" s="139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39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</row>
    <row r="944" spans="1:29" s="68" customFormat="1" x14ac:dyDescent="0.25">
      <c r="A944" s="139"/>
      <c r="B944" s="139"/>
      <c r="C944" s="139"/>
      <c r="D944" s="139"/>
      <c r="E944" s="139"/>
      <c r="F944" s="139"/>
      <c r="G944" s="139"/>
      <c r="H944" s="139"/>
      <c r="I944" s="139"/>
      <c r="J944" s="139"/>
      <c r="K944" s="139"/>
      <c r="L944" s="139"/>
      <c r="M944" s="139"/>
      <c r="N944" s="139"/>
      <c r="O944" s="139"/>
      <c r="P944" s="139"/>
      <c r="Q944" s="139"/>
      <c r="R944" s="139"/>
      <c r="S944" s="139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</row>
    <row r="945" spans="1:29" s="68" customFormat="1" x14ac:dyDescent="0.25">
      <c r="A945" s="139"/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39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</row>
    <row r="946" spans="1:29" s="68" customFormat="1" x14ac:dyDescent="0.25">
      <c r="A946" s="139"/>
      <c r="B946" s="139"/>
      <c r="C946" s="139"/>
      <c r="D946" s="139"/>
      <c r="E946" s="139"/>
      <c r="F946" s="139"/>
      <c r="G946" s="139"/>
      <c r="H946" s="139"/>
      <c r="I946" s="139"/>
      <c r="J946" s="139"/>
      <c r="K946" s="139"/>
      <c r="L946" s="139"/>
      <c r="M946" s="139"/>
      <c r="N946" s="139"/>
      <c r="O946" s="139"/>
      <c r="P946" s="139"/>
      <c r="Q946" s="139"/>
      <c r="R946" s="139"/>
      <c r="S946" s="139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</row>
    <row r="947" spans="1:29" s="68" customFormat="1" x14ac:dyDescent="0.25">
      <c r="A947" s="139"/>
      <c r="B947" s="139"/>
      <c r="C947" s="139"/>
      <c r="D947" s="139"/>
      <c r="E947" s="139"/>
      <c r="F947" s="139"/>
      <c r="G947" s="139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39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</row>
    <row r="948" spans="1:29" s="68" customFormat="1" x14ac:dyDescent="0.25">
      <c r="A948" s="139"/>
      <c r="B948" s="139"/>
      <c r="C948" s="139"/>
      <c r="D948" s="139"/>
      <c r="E948" s="139"/>
      <c r="F948" s="139"/>
      <c r="G948" s="139"/>
      <c r="H948" s="139"/>
      <c r="I948" s="139"/>
      <c r="J948" s="139"/>
      <c r="K948" s="139"/>
      <c r="L948" s="139"/>
      <c r="M948" s="139"/>
      <c r="N948" s="139"/>
      <c r="O948" s="139"/>
      <c r="P948" s="139"/>
      <c r="Q948" s="139"/>
      <c r="R948" s="139"/>
      <c r="S948" s="139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</row>
    <row r="949" spans="1:29" s="68" customFormat="1" x14ac:dyDescent="0.25">
      <c r="A949" s="139"/>
      <c r="B949" s="139"/>
      <c r="C949" s="139"/>
      <c r="D949" s="139"/>
      <c r="E949" s="139"/>
      <c r="F949" s="139"/>
      <c r="G949" s="139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39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</row>
    <row r="950" spans="1:29" s="68" customFormat="1" x14ac:dyDescent="0.25">
      <c r="A950" s="139"/>
      <c r="B950" s="139"/>
      <c r="C950" s="139"/>
      <c r="D950" s="139"/>
      <c r="E950" s="139"/>
      <c r="F950" s="139"/>
      <c r="G950" s="139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39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</row>
    <row r="951" spans="1:29" s="68" customFormat="1" x14ac:dyDescent="0.25">
      <c r="A951" s="139"/>
      <c r="B951" s="139"/>
      <c r="C951" s="139"/>
      <c r="D951" s="139"/>
      <c r="E951" s="139"/>
      <c r="F951" s="139"/>
      <c r="G951" s="139"/>
      <c r="H951" s="139"/>
      <c r="I951" s="139"/>
      <c r="J951" s="139"/>
      <c r="K951" s="139"/>
      <c r="L951" s="139"/>
      <c r="M951" s="139"/>
      <c r="N951" s="139"/>
      <c r="O951" s="139"/>
      <c r="P951" s="139"/>
      <c r="Q951" s="139"/>
      <c r="R951" s="139"/>
      <c r="S951" s="139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</row>
    <row r="952" spans="1:29" s="68" customFormat="1" x14ac:dyDescent="0.25">
      <c r="A952" s="139"/>
      <c r="B952" s="139"/>
      <c r="C952" s="139"/>
      <c r="D952" s="139"/>
      <c r="E952" s="139"/>
      <c r="F952" s="139"/>
      <c r="G952" s="139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39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</row>
    <row r="953" spans="1:29" s="68" customFormat="1" x14ac:dyDescent="0.25">
      <c r="A953" s="139"/>
      <c r="B953" s="139"/>
      <c r="C953" s="139"/>
      <c r="D953" s="139"/>
      <c r="E953" s="139"/>
      <c r="F953" s="139"/>
      <c r="G953" s="139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39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</row>
    <row r="954" spans="1:29" s="68" customFormat="1" x14ac:dyDescent="0.25">
      <c r="A954" s="139"/>
      <c r="B954" s="139"/>
      <c r="C954" s="139"/>
      <c r="D954" s="139"/>
      <c r="E954" s="139"/>
      <c r="F954" s="139"/>
      <c r="G954" s="139"/>
      <c r="H954" s="139"/>
      <c r="I954" s="139"/>
      <c r="J954" s="139"/>
      <c r="K954" s="139"/>
      <c r="L954" s="139"/>
      <c r="M954" s="139"/>
      <c r="N954" s="139"/>
      <c r="O954" s="139"/>
      <c r="P954" s="139"/>
      <c r="Q954" s="139"/>
      <c r="R954" s="139"/>
      <c r="S954" s="139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</row>
    <row r="955" spans="1:29" s="68" customFormat="1" x14ac:dyDescent="0.25">
      <c r="A955" s="139"/>
      <c r="B955" s="139"/>
      <c r="C955" s="139"/>
      <c r="D955" s="139"/>
      <c r="E955" s="139"/>
      <c r="F955" s="139"/>
      <c r="G955" s="139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39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</row>
    <row r="956" spans="1:29" s="68" customFormat="1" x14ac:dyDescent="0.25">
      <c r="A956" s="139"/>
      <c r="B956" s="139"/>
      <c r="C956" s="139"/>
      <c r="D956" s="139"/>
      <c r="E956" s="139"/>
      <c r="F956" s="139"/>
      <c r="G956" s="139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39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</row>
    <row r="957" spans="1:29" s="68" customFormat="1" x14ac:dyDescent="0.25">
      <c r="A957" s="139"/>
      <c r="B957" s="139"/>
      <c r="C957" s="139"/>
      <c r="D957" s="139"/>
      <c r="E957" s="139"/>
      <c r="F957" s="139"/>
      <c r="G957" s="139"/>
      <c r="H957" s="139"/>
      <c r="I957" s="139"/>
      <c r="J957" s="139"/>
      <c r="K957" s="139"/>
      <c r="L957" s="139"/>
      <c r="M957" s="139"/>
      <c r="N957" s="139"/>
      <c r="O957" s="139"/>
      <c r="P957" s="139"/>
      <c r="Q957" s="139"/>
      <c r="R957" s="139"/>
      <c r="S957" s="139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</row>
    <row r="958" spans="1:29" s="68" customFormat="1" x14ac:dyDescent="0.25">
      <c r="A958" s="139"/>
      <c r="B958" s="139"/>
      <c r="C958" s="139"/>
      <c r="D958" s="139"/>
      <c r="E958" s="139"/>
      <c r="F958" s="139"/>
      <c r="G958" s="139"/>
      <c r="H958" s="139"/>
      <c r="I958" s="139"/>
      <c r="J958" s="139"/>
      <c r="K958" s="139"/>
      <c r="L958" s="139"/>
      <c r="M958" s="139"/>
      <c r="N958" s="139"/>
      <c r="O958" s="139"/>
      <c r="P958" s="139"/>
      <c r="Q958" s="139"/>
      <c r="R958" s="139"/>
      <c r="S958" s="139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</row>
    <row r="959" spans="1:29" s="68" customFormat="1" x14ac:dyDescent="0.25">
      <c r="A959" s="139"/>
      <c r="B959" s="139"/>
      <c r="C959" s="139"/>
      <c r="D959" s="139"/>
      <c r="E959" s="139"/>
      <c r="F959" s="139"/>
      <c r="G959" s="139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39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</row>
    <row r="960" spans="1:29" s="68" customFormat="1" x14ac:dyDescent="0.25">
      <c r="A960" s="139"/>
      <c r="B960" s="139"/>
      <c r="C960" s="139"/>
      <c r="D960" s="139"/>
      <c r="E960" s="139"/>
      <c r="F960" s="139"/>
      <c r="G960" s="139"/>
      <c r="H960" s="139"/>
      <c r="I960" s="139"/>
      <c r="J960" s="139"/>
      <c r="K960" s="139"/>
      <c r="L960" s="139"/>
      <c r="M960" s="139"/>
      <c r="N960" s="139"/>
      <c r="O960" s="139"/>
      <c r="P960" s="139"/>
      <c r="Q960" s="139"/>
      <c r="R960" s="139"/>
      <c r="S960" s="139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</row>
    <row r="961" spans="1:29" s="68" customFormat="1" x14ac:dyDescent="0.25">
      <c r="A961" s="139"/>
      <c r="B961" s="139"/>
      <c r="C961" s="139"/>
      <c r="D961" s="139"/>
      <c r="E961" s="139"/>
      <c r="F961" s="139"/>
      <c r="G961" s="139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39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</row>
    <row r="962" spans="1:29" s="68" customFormat="1" x14ac:dyDescent="0.25">
      <c r="A962" s="139"/>
      <c r="B962" s="139"/>
      <c r="C962" s="139"/>
      <c r="D962" s="139"/>
      <c r="E962" s="139"/>
      <c r="F962" s="139"/>
      <c r="G962" s="139"/>
      <c r="H962" s="139"/>
      <c r="I962" s="139"/>
      <c r="J962" s="139"/>
      <c r="K962" s="139"/>
      <c r="L962" s="139"/>
      <c r="M962" s="139"/>
      <c r="N962" s="139"/>
      <c r="O962" s="139"/>
      <c r="P962" s="139"/>
      <c r="Q962" s="139"/>
      <c r="R962" s="139"/>
      <c r="S962" s="139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</row>
    <row r="963" spans="1:29" s="68" customFormat="1" x14ac:dyDescent="0.25">
      <c r="A963" s="139"/>
      <c r="B963" s="139"/>
      <c r="C963" s="139"/>
      <c r="D963" s="139"/>
      <c r="E963" s="139"/>
      <c r="F963" s="139"/>
      <c r="G963" s="139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39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</row>
    <row r="964" spans="1:29" s="68" customFormat="1" x14ac:dyDescent="0.25">
      <c r="A964" s="139"/>
      <c r="B964" s="139"/>
      <c r="C964" s="139"/>
      <c r="D964" s="139"/>
      <c r="E964" s="139"/>
      <c r="F964" s="139"/>
      <c r="G964" s="139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39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</row>
    <row r="965" spans="1:29" s="68" customFormat="1" x14ac:dyDescent="0.25">
      <c r="A965" s="139"/>
      <c r="B965" s="139"/>
      <c r="C965" s="139"/>
      <c r="D965" s="139"/>
      <c r="E965" s="139"/>
      <c r="F965" s="139"/>
      <c r="G965" s="139"/>
      <c r="H965" s="139"/>
      <c r="I965" s="139"/>
      <c r="J965" s="139"/>
      <c r="K965" s="139"/>
      <c r="L965" s="139"/>
      <c r="M965" s="139"/>
      <c r="N965" s="139"/>
      <c r="O965" s="139"/>
      <c r="P965" s="139"/>
      <c r="Q965" s="139"/>
      <c r="R965" s="139"/>
      <c r="S965" s="139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</row>
    <row r="966" spans="1:29" s="68" customFormat="1" x14ac:dyDescent="0.25">
      <c r="A966" s="139"/>
      <c r="B966" s="139"/>
      <c r="C966" s="139"/>
      <c r="D966" s="139"/>
      <c r="E966" s="139"/>
      <c r="F966" s="139"/>
      <c r="G966" s="139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39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</row>
    <row r="967" spans="1:29" s="68" customFormat="1" x14ac:dyDescent="0.25">
      <c r="A967" s="139"/>
      <c r="B967" s="139"/>
      <c r="C967" s="139"/>
      <c r="D967" s="139"/>
      <c r="E967" s="139"/>
      <c r="F967" s="139"/>
      <c r="G967" s="139"/>
      <c r="H967" s="139"/>
      <c r="I967" s="139"/>
      <c r="J967" s="139"/>
      <c r="K967" s="139"/>
      <c r="L967" s="139"/>
      <c r="M967" s="139"/>
      <c r="N967" s="139"/>
      <c r="O967" s="139"/>
      <c r="P967" s="139"/>
      <c r="Q967" s="139"/>
      <c r="R967" s="139"/>
      <c r="S967" s="139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</row>
    <row r="968" spans="1:29" s="68" customFormat="1" x14ac:dyDescent="0.25">
      <c r="A968" s="139"/>
      <c r="B968" s="139"/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</row>
    <row r="969" spans="1:29" s="68" customFormat="1" x14ac:dyDescent="0.25">
      <c r="A969" s="139"/>
      <c r="B969" s="139"/>
      <c r="C969" s="139"/>
      <c r="D969" s="139"/>
      <c r="E969" s="139"/>
      <c r="F969" s="139"/>
      <c r="G969" s="139"/>
      <c r="H969" s="139"/>
      <c r="I969" s="139"/>
      <c r="J969" s="139"/>
      <c r="K969" s="139"/>
      <c r="L969" s="139"/>
      <c r="M969" s="139"/>
      <c r="N969" s="139"/>
      <c r="O969" s="139"/>
      <c r="P969" s="139"/>
      <c r="Q969" s="139"/>
      <c r="R969" s="139"/>
      <c r="S969" s="139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</row>
    <row r="970" spans="1:29" s="68" customFormat="1" x14ac:dyDescent="0.25">
      <c r="A970" s="139"/>
      <c r="B970" s="139"/>
      <c r="C970" s="139"/>
      <c r="D970" s="139"/>
      <c r="E970" s="139"/>
      <c r="F970" s="139"/>
      <c r="G970" s="139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39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</row>
    <row r="971" spans="1:29" s="68" customFormat="1" x14ac:dyDescent="0.25">
      <c r="A971" s="139"/>
      <c r="B971" s="139"/>
      <c r="C971" s="139"/>
      <c r="D971" s="139"/>
      <c r="E971" s="139"/>
      <c r="F971" s="139"/>
      <c r="G971" s="139"/>
      <c r="H971" s="139"/>
      <c r="I971" s="139"/>
      <c r="J971" s="139"/>
      <c r="K971" s="139"/>
      <c r="L971" s="139"/>
      <c r="M971" s="139"/>
      <c r="N971" s="139"/>
      <c r="O971" s="139"/>
      <c r="P971" s="139"/>
      <c r="Q971" s="139"/>
      <c r="R971" s="139"/>
      <c r="S971" s="139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</row>
    <row r="972" spans="1:29" s="68" customFormat="1" x14ac:dyDescent="0.25">
      <c r="A972" s="139"/>
      <c r="B972" s="139"/>
      <c r="C972" s="139"/>
      <c r="D972" s="139"/>
      <c r="E972" s="139"/>
      <c r="F972" s="139"/>
      <c r="G972" s="139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39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</row>
    <row r="973" spans="1:29" s="68" customFormat="1" x14ac:dyDescent="0.25">
      <c r="A973" s="139"/>
      <c r="B973" s="139"/>
      <c r="C973" s="139"/>
      <c r="D973" s="139"/>
      <c r="E973" s="139"/>
      <c r="F973" s="139"/>
      <c r="G973" s="139"/>
      <c r="H973" s="139"/>
      <c r="I973" s="139"/>
      <c r="J973" s="139"/>
      <c r="K973" s="139"/>
      <c r="L973" s="139"/>
      <c r="M973" s="139"/>
      <c r="N973" s="139"/>
      <c r="O973" s="139"/>
      <c r="P973" s="139"/>
      <c r="Q973" s="139"/>
      <c r="R973" s="139"/>
      <c r="S973" s="139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</row>
    <row r="974" spans="1:29" s="68" customFormat="1" x14ac:dyDescent="0.25">
      <c r="A974" s="139"/>
      <c r="B974" s="139"/>
      <c r="C974" s="139"/>
      <c r="D974" s="139"/>
      <c r="E974" s="139"/>
      <c r="F974" s="139"/>
      <c r="G974" s="139"/>
      <c r="H974" s="139"/>
      <c r="I974" s="139"/>
      <c r="J974" s="139"/>
      <c r="K974" s="139"/>
      <c r="L974" s="139"/>
      <c r="M974" s="139"/>
      <c r="N974" s="139"/>
      <c r="O974" s="139"/>
      <c r="P974" s="139"/>
      <c r="Q974" s="139"/>
      <c r="R974" s="139"/>
      <c r="S974" s="139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</row>
    <row r="975" spans="1:29" s="68" customFormat="1" x14ac:dyDescent="0.25">
      <c r="A975" s="139"/>
      <c r="B975" s="139"/>
      <c r="C975" s="139"/>
      <c r="D975" s="139"/>
      <c r="E975" s="139"/>
      <c r="F975" s="139"/>
      <c r="G975" s="139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39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</row>
    <row r="976" spans="1:29" s="68" customFormat="1" x14ac:dyDescent="0.25">
      <c r="A976" s="139"/>
      <c r="B976" s="139"/>
      <c r="C976" s="139"/>
      <c r="D976" s="139"/>
      <c r="E976" s="139"/>
      <c r="F976" s="139"/>
      <c r="G976" s="139"/>
      <c r="H976" s="139"/>
      <c r="I976" s="139"/>
      <c r="J976" s="139"/>
      <c r="K976" s="139"/>
      <c r="L976" s="139"/>
      <c r="M976" s="139"/>
      <c r="N976" s="139"/>
      <c r="O976" s="139"/>
      <c r="P976" s="139"/>
      <c r="Q976" s="139"/>
      <c r="R976" s="139"/>
      <c r="S976" s="139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</row>
    <row r="977" spans="1:29" s="68" customFormat="1" x14ac:dyDescent="0.25">
      <c r="A977" s="139"/>
      <c r="B977" s="139"/>
      <c r="C977" s="139"/>
      <c r="D977" s="139"/>
      <c r="E977" s="139"/>
      <c r="F977" s="139"/>
      <c r="G977" s="139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39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</row>
    <row r="978" spans="1:29" s="68" customFormat="1" x14ac:dyDescent="0.25">
      <c r="A978" s="139"/>
      <c r="B978" s="139"/>
      <c r="C978" s="139"/>
      <c r="D978" s="139"/>
      <c r="E978" s="139"/>
      <c r="F978" s="139"/>
      <c r="G978" s="139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39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</row>
    <row r="979" spans="1:29" s="68" customFormat="1" x14ac:dyDescent="0.25">
      <c r="A979" s="139"/>
      <c r="B979" s="139"/>
      <c r="C979" s="139"/>
      <c r="D979" s="139"/>
      <c r="E979" s="139"/>
      <c r="F979" s="139"/>
      <c r="G979" s="139"/>
      <c r="H979" s="139"/>
      <c r="I979" s="139"/>
      <c r="J979" s="139"/>
      <c r="K979" s="139"/>
      <c r="L979" s="139"/>
      <c r="M979" s="139"/>
      <c r="N979" s="139"/>
      <c r="O979" s="139"/>
      <c r="P979" s="139"/>
      <c r="Q979" s="139"/>
      <c r="R979" s="139"/>
      <c r="S979" s="139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</row>
    <row r="980" spans="1:29" s="68" customFormat="1" x14ac:dyDescent="0.25">
      <c r="A980" s="139"/>
      <c r="B980" s="139"/>
      <c r="C980" s="139"/>
      <c r="D980" s="139"/>
      <c r="E980" s="139"/>
      <c r="F980" s="139"/>
      <c r="G980" s="139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39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</row>
    <row r="981" spans="1:29" s="68" customFormat="1" x14ac:dyDescent="0.25">
      <c r="A981" s="139"/>
      <c r="B981" s="139"/>
      <c r="C981" s="139"/>
      <c r="D981" s="139"/>
      <c r="E981" s="139"/>
      <c r="F981" s="139"/>
      <c r="G981" s="139"/>
      <c r="H981" s="139"/>
      <c r="I981" s="139"/>
      <c r="J981" s="139"/>
      <c r="K981" s="139"/>
      <c r="L981" s="139"/>
      <c r="M981" s="139"/>
      <c r="N981" s="139"/>
      <c r="O981" s="139"/>
      <c r="P981" s="139"/>
      <c r="Q981" s="139"/>
      <c r="R981" s="139"/>
      <c r="S981" s="139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</row>
    <row r="982" spans="1:29" s="68" customFormat="1" x14ac:dyDescent="0.25">
      <c r="A982" s="139"/>
      <c r="B982" s="139"/>
      <c r="C982" s="139"/>
      <c r="D982" s="139"/>
      <c r="E982" s="139"/>
      <c r="F982" s="139"/>
      <c r="G982" s="139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39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</row>
    <row r="983" spans="1:29" s="68" customFormat="1" x14ac:dyDescent="0.25">
      <c r="A983" s="139"/>
      <c r="B983" s="139"/>
      <c r="C983" s="139"/>
      <c r="D983" s="139"/>
      <c r="E983" s="139"/>
      <c r="F983" s="139"/>
      <c r="G983" s="139"/>
      <c r="H983" s="139"/>
      <c r="I983" s="139"/>
      <c r="J983" s="139"/>
      <c r="K983" s="139"/>
      <c r="L983" s="139"/>
      <c r="M983" s="139"/>
      <c r="N983" s="139"/>
      <c r="O983" s="139"/>
      <c r="P983" s="139"/>
      <c r="Q983" s="139"/>
      <c r="R983" s="139"/>
      <c r="S983" s="139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</row>
    <row r="984" spans="1:29" s="68" customFormat="1" x14ac:dyDescent="0.25">
      <c r="A984" s="139"/>
      <c r="B984" s="139"/>
      <c r="C984" s="139"/>
      <c r="D984" s="139"/>
      <c r="E984" s="139"/>
      <c r="F984" s="139"/>
      <c r="G984" s="139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39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</row>
    <row r="985" spans="1:29" s="68" customFormat="1" x14ac:dyDescent="0.25">
      <c r="A985" s="139"/>
      <c r="B985" s="139"/>
      <c r="C985" s="139"/>
      <c r="D985" s="139"/>
      <c r="E985" s="139"/>
      <c r="F985" s="139"/>
      <c r="G985" s="139"/>
      <c r="H985" s="139"/>
      <c r="I985" s="139"/>
      <c r="J985" s="139"/>
      <c r="K985" s="139"/>
      <c r="L985" s="139"/>
      <c r="M985" s="139"/>
      <c r="N985" s="139"/>
      <c r="O985" s="139"/>
      <c r="P985" s="139"/>
      <c r="Q985" s="139"/>
      <c r="R985" s="139"/>
      <c r="S985" s="139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</row>
    <row r="986" spans="1:29" s="68" customFormat="1" x14ac:dyDescent="0.25">
      <c r="A986" s="139"/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39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</row>
    <row r="987" spans="1:29" s="68" customFormat="1" x14ac:dyDescent="0.25">
      <c r="A987" s="139"/>
      <c r="B987" s="139"/>
      <c r="C987" s="139"/>
      <c r="D987" s="139"/>
      <c r="E987" s="139"/>
      <c r="F987" s="139"/>
      <c r="G987" s="139"/>
      <c r="H987" s="139"/>
      <c r="I987" s="139"/>
      <c r="J987" s="139"/>
      <c r="K987" s="139"/>
      <c r="L987" s="139"/>
      <c r="M987" s="139"/>
      <c r="N987" s="139"/>
      <c r="O987" s="139"/>
      <c r="P987" s="139"/>
      <c r="Q987" s="139"/>
      <c r="R987" s="139"/>
      <c r="S987" s="139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</row>
    <row r="988" spans="1:29" s="68" customFormat="1" x14ac:dyDescent="0.25">
      <c r="A988" s="139"/>
      <c r="B988" s="139"/>
      <c r="C988" s="139"/>
      <c r="D988" s="139"/>
      <c r="E988" s="139"/>
      <c r="F988" s="139"/>
      <c r="G988" s="139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39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</row>
    <row r="989" spans="1:29" s="68" customFormat="1" x14ac:dyDescent="0.25">
      <c r="A989" s="139"/>
      <c r="B989" s="139"/>
      <c r="C989" s="139"/>
      <c r="D989" s="139"/>
      <c r="E989" s="139"/>
      <c r="F989" s="139"/>
      <c r="G989" s="139"/>
      <c r="H989" s="139"/>
      <c r="I989" s="139"/>
      <c r="J989" s="139"/>
      <c r="K989" s="139"/>
      <c r="L989" s="139"/>
      <c r="M989" s="139"/>
      <c r="N989" s="139"/>
      <c r="O989" s="139"/>
      <c r="P989" s="139"/>
      <c r="Q989" s="139"/>
      <c r="R989" s="139"/>
      <c r="S989" s="139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</row>
    <row r="990" spans="1:29" s="68" customFormat="1" x14ac:dyDescent="0.25">
      <c r="A990" s="139"/>
      <c r="B990" s="139"/>
      <c r="C990" s="139"/>
      <c r="D990" s="139"/>
      <c r="E990" s="139"/>
      <c r="F990" s="139"/>
      <c r="G990" s="139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39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</row>
    <row r="991" spans="1:29" s="68" customFormat="1" x14ac:dyDescent="0.25">
      <c r="A991" s="139"/>
      <c r="B991" s="139"/>
      <c r="C991" s="139"/>
      <c r="D991" s="139"/>
      <c r="E991" s="139"/>
      <c r="F991" s="139"/>
      <c r="G991" s="139"/>
      <c r="H991" s="139"/>
      <c r="I991" s="139"/>
      <c r="J991" s="139"/>
      <c r="K991" s="139"/>
      <c r="L991" s="139"/>
      <c r="M991" s="139"/>
      <c r="N991" s="139"/>
      <c r="O991" s="139"/>
      <c r="P991" s="139"/>
      <c r="Q991" s="139"/>
      <c r="R991" s="139"/>
      <c r="S991" s="139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</row>
    <row r="992" spans="1:29" s="68" customFormat="1" x14ac:dyDescent="0.25">
      <c r="A992" s="139"/>
      <c r="B992" s="139"/>
      <c r="C992" s="139"/>
      <c r="D992" s="139"/>
      <c r="E992" s="139"/>
      <c r="F992" s="139"/>
      <c r="G992" s="139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39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</row>
    <row r="993" spans="1:29" s="68" customFormat="1" x14ac:dyDescent="0.25">
      <c r="A993" s="139"/>
      <c r="B993" s="139"/>
      <c r="C993" s="139"/>
      <c r="D993" s="139"/>
      <c r="E993" s="139"/>
      <c r="F993" s="139"/>
      <c r="G993" s="139"/>
      <c r="H993" s="139"/>
      <c r="I993" s="139"/>
      <c r="J993" s="139"/>
      <c r="K993" s="139"/>
      <c r="L993" s="139"/>
      <c r="M993" s="139"/>
      <c r="N993" s="139"/>
      <c r="O993" s="139"/>
      <c r="P993" s="139"/>
      <c r="Q993" s="139"/>
      <c r="R993" s="139"/>
      <c r="S993" s="139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</row>
    <row r="994" spans="1:29" s="68" customFormat="1" x14ac:dyDescent="0.25">
      <c r="A994" s="139"/>
      <c r="B994" s="139"/>
      <c r="C994" s="139"/>
      <c r="D994" s="139"/>
      <c r="E994" s="139"/>
      <c r="F994" s="139"/>
      <c r="G994" s="139"/>
      <c r="H994" s="139"/>
      <c r="I994" s="139"/>
      <c r="J994" s="139"/>
      <c r="K994" s="139"/>
      <c r="L994" s="139"/>
      <c r="M994" s="139"/>
      <c r="N994" s="139"/>
      <c r="O994" s="139"/>
      <c r="P994" s="139"/>
      <c r="Q994" s="139"/>
      <c r="R994" s="139"/>
      <c r="S994" s="139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</row>
    <row r="995" spans="1:29" s="68" customFormat="1" x14ac:dyDescent="0.25">
      <c r="A995" s="139"/>
      <c r="B995" s="139"/>
      <c r="C995" s="139"/>
      <c r="D995" s="139"/>
      <c r="E995" s="139"/>
      <c r="F995" s="139"/>
      <c r="G995" s="139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39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</row>
    <row r="996" spans="1:29" s="68" customFormat="1" x14ac:dyDescent="0.25">
      <c r="A996" s="139"/>
      <c r="B996" s="139"/>
      <c r="C996" s="139"/>
      <c r="D996" s="139"/>
      <c r="E996" s="139"/>
      <c r="F996" s="139"/>
      <c r="G996" s="139"/>
      <c r="H996" s="139"/>
      <c r="I996" s="139"/>
      <c r="J996" s="139"/>
      <c r="K996" s="139"/>
      <c r="L996" s="139"/>
      <c r="M996" s="139"/>
      <c r="N996" s="139"/>
      <c r="O996" s="139"/>
      <c r="P996" s="139"/>
      <c r="Q996" s="139"/>
      <c r="R996" s="139"/>
      <c r="S996" s="139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</row>
    <row r="997" spans="1:29" s="68" customFormat="1" x14ac:dyDescent="0.25">
      <c r="A997" s="139"/>
      <c r="B997" s="139"/>
      <c r="C997" s="139"/>
      <c r="D997" s="139"/>
      <c r="E997" s="139"/>
      <c r="F997" s="139"/>
      <c r="G997" s="139"/>
      <c r="H997" s="139"/>
      <c r="I997" s="139"/>
      <c r="J997" s="139"/>
      <c r="K997" s="139"/>
      <c r="L997" s="139"/>
      <c r="M997" s="139"/>
      <c r="N997" s="139"/>
      <c r="O997" s="139"/>
      <c r="P997" s="139"/>
      <c r="Q997" s="139"/>
      <c r="R997" s="139"/>
      <c r="S997" s="139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</row>
    <row r="998" spans="1:29" s="68" customFormat="1" x14ac:dyDescent="0.25">
      <c r="A998" s="139"/>
      <c r="B998" s="139"/>
      <c r="C998" s="139"/>
      <c r="D998" s="139"/>
      <c r="E998" s="139"/>
      <c r="F998" s="139"/>
      <c r="G998" s="139"/>
      <c r="H998" s="139"/>
      <c r="I998" s="139"/>
      <c r="J998" s="139"/>
      <c r="K998" s="139"/>
      <c r="L998" s="139"/>
      <c r="M998" s="139"/>
      <c r="N998" s="139"/>
      <c r="O998" s="139"/>
      <c r="P998" s="139"/>
      <c r="Q998" s="139"/>
      <c r="R998" s="139"/>
      <c r="S998" s="139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</row>
    <row r="999" spans="1:29" s="68" customFormat="1" x14ac:dyDescent="0.25">
      <c r="A999" s="139"/>
      <c r="B999" s="139"/>
      <c r="C999" s="139"/>
      <c r="D999" s="139"/>
      <c r="E999" s="139"/>
      <c r="F999" s="139"/>
      <c r="G999" s="139"/>
      <c r="H999" s="139"/>
      <c r="I999" s="139"/>
      <c r="J999" s="139"/>
      <c r="K999" s="139"/>
      <c r="L999" s="139"/>
      <c r="M999" s="139"/>
      <c r="N999" s="139"/>
      <c r="O999" s="139"/>
      <c r="P999" s="139"/>
      <c r="Q999" s="139"/>
      <c r="R999" s="139"/>
      <c r="S999" s="139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</row>
    <row r="1000" spans="1:29" s="68" customFormat="1" x14ac:dyDescent="0.25">
      <c r="A1000" s="139"/>
      <c r="B1000" s="139"/>
      <c r="C1000" s="139"/>
      <c r="D1000" s="139"/>
      <c r="E1000" s="139"/>
      <c r="F1000" s="139"/>
      <c r="G1000" s="139"/>
      <c r="H1000" s="139"/>
      <c r="I1000" s="139"/>
      <c r="J1000" s="139"/>
      <c r="K1000" s="139"/>
      <c r="L1000" s="139"/>
      <c r="M1000" s="139"/>
      <c r="N1000" s="139"/>
      <c r="O1000" s="139"/>
      <c r="P1000" s="139"/>
      <c r="Q1000" s="139"/>
      <c r="R1000" s="139"/>
      <c r="S1000" s="139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</row>
    <row r="1001" spans="1:29" s="68" customFormat="1" x14ac:dyDescent="0.25">
      <c r="A1001" s="139"/>
      <c r="B1001" s="139"/>
      <c r="C1001" s="139"/>
      <c r="D1001" s="139"/>
      <c r="E1001" s="139"/>
      <c r="F1001" s="139"/>
      <c r="G1001" s="139"/>
      <c r="H1001" s="139"/>
      <c r="I1001" s="139"/>
      <c r="J1001" s="139"/>
      <c r="K1001" s="139"/>
      <c r="L1001" s="139"/>
      <c r="M1001" s="139"/>
      <c r="N1001" s="139"/>
      <c r="O1001" s="139"/>
      <c r="P1001" s="139"/>
      <c r="Q1001" s="139"/>
      <c r="R1001" s="139"/>
      <c r="S1001" s="139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</row>
    <row r="1002" spans="1:29" s="68" customFormat="1" x14ac:dyDescent="0.25">
      <c r="A1002" s="139"/>
      <c r="B1002" s="139"/>
      <c r="C1002" s="139"/>
      <c r="D1002" s="139"/>
      <c r="E1002" s="139"/>
      <c r="F1002" s="139"/>
      <c r="G1002" s="139"/>
      <c r="H1002" s="139"/>
      <c r="I1002" s="139"/>
      <c r="J1002" s="139"/>
      <c r="K1002" s="139"/>
      <c r="L1002" s="139"/>
      <c r="M1002" s="139"/>
      <c r="N1002" s="139"/>
      <c r="O1002" s="139"/>
      <c r="P1002" s="139"/>
      <c r="Q1002" s="139"/>
      <c r="R1002" s="139"/>
      <c r="S1002" s="139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</row>
    <row r="1003" spans="1:29" s="68" customFormat="1" x14ac:dyDescent="0.25">
      <c r="A1003" s="139"/>
      <c r="B1003" s="139"/>
      <c r="C1003" s="139"/>
      <c r="D1003" s="139"/>
      <c r="E1003" s="139"/>
      <c r="F1003" s="139"/>
      <c r="G1003" s="139"/>
      <c r="H1003" s="139"/>
      <c r="I1003" s="139"/>
      <c r="J1003" s="139"/>
      <c r="K1003" s="139"/>
      <c r="L1003" s="139"/>
      <c r="M1003" s="139"/>
      <c r="N1003" s="139"/>
      <c r="O1003" s="139"/>
      <c r="P1003" s="139"/>
      <c r="Q1003" s="139"/>
      <c r="R1003" s="139"/>
      <c r="S1003" s="139"/>
      <c r="T1003" s="70"/>
      <c r="U1003" s="70"/>
      <c r="V1003" s="70"/>
      <c r="W1003" s="70"/>
      <c r="X1003" s="70"/>
      <c r="Y1003" s="70"/>
      <c r="Z1003" s="70"/>
      <c r="AA1003" s="70"/>
      <c r="AB1003" s="70"/>
      <c r="AC1003" s="70"/>
    </row>
    <row r="1004" spans="1:29" s="68" customFormat="1" x14ac:dyDescent="0.25">
      <c r="A1004" s="139"/>
      <c r="B1004" s="139"/>
      <c r="C1004" s="139"/>
      <c r="D1004" s="139"/>
      <c r="E1004" s="139"/>
      <c r="F1004" s="139"/>
      <c r="G1004" s="139"/>
      <c r="H1004" s="139"/>
      <c r="I1004" s="139"/>
      <c r="J1004" s="139"/>
      <c r="K1004" s="139"/>
      <c r="L1004" s="139"/>
      <c r="M1004" s="139"/>
      <c r="N1004" s="139"/>
      <c r="O1004" s="139"/>
      <c r="P1004" s="139"/>
      <c r="Q1004" s="139"/>
      <c r="R1004" s="139"/>
      <c r="S1004" s="139"/>
      <c r="T1004" s="70"/>
      <c r="U1004" s="70"/>
      <c r="V1004" s="70"/>
      <c r="W1004" s="70"/>
      <c r="X1004" s="70"/>
      <c r="Y1004" s="70"/>
      <c r="Z1004" s="70"/>
      <c r="AA1004" s="70"/>
      <c r="AB1004" s="70"/>
      <c r="AC1004" s="70"/>
    </row>
    <row r="1005" spans="1:29" s="68" customFormat="1" x14ac:dyDescent="0.25">
      <c r="A1005" s="139"/>
      <c r="B1005" s="139"/>
      <c r="C1005" s="139"/>
      <c r="D1005" s="139"/>
      <c r="E1005" s="139"/>
      <c r="F1005" s="139"/>
      <c r="G1005" s="139"/>
      <c r="H1005" s="139"/>
      <c r="I1005" s="139"/>
      <c r="J1005" s="139"/>
      <c r="K1005" s="139"/>
      <c r="L1005" s="139"/>
      <c r="M1005" s="139"/>
      <c r="N1005" s="139"/>
      <c r="O1005" s="139"/>
      <c r="P1005" s="139"/>
      <c r="Q1005" s="139"/>
      <c r="R1005" s="139"/>
      <c r="S1005" s="139"/>
      <c r="T1005" s="70"/>
      <c r="U1005" s="70"/>
      <c r="V1005" s="70"/>
      <c r="W1005" s="70"/>
      <c r="X1005" s="70"/>
      <c r="Y1005" s="70"/>
      <c r="Z1005" s="70"/>
      <c r="AA1005" s="70"/>
      <c r="AB1005" s="70"/>
      <c r="AC1005" s="70"/>
    </row>
    <row r="1006" spans="1:29" s="68" customFormat="1" x14ac:dyDescent="0.25">
      <c r="A1006" s="139"/>
      <c r="B1006" s="139"/>
      <c r="C1006" s="139"/>
      <c r="D1006" s="139"/>
      <c r="E1006" s="139"/>
      <c r="F1006" s="139"/>
      <c r="G1006" s="139"/>
      <c r="H1006" s="139"/>
      <c r="I1006" s="139"/>
      <c r="J1006" s="139"/>
      <c r="K1006" s="139"/>
      <c r="L1006" s="139"/>
      <c r="M1006" s="139"/>
      <c r="N1006" s="139"/>
      <c r="O1006" s="139"/>
      <c r="P1006" s="139"/>
      <c r="Q1006" s="139"/>
      <c r="R1006" s="139"/>
      <c r="S1006" s="139"/>
      <c r="T1006" s="70"/>
      <c r="U1006" s="70"/>
      <c r="V1006" s="70"/>
      <c r="W1006" s="70"/>
      <c r="X1006" s="70"/>
      <c r="Y1006" s="70"/>
      <c r="Z1006" s="70"/>
      <c r="AA1006" s="70"/>
      <c r="AB1006" s="70"/>
      <c r="AC1006" s="70"/>
    </row>
    <row r="1007" spans="1:29" s="68" customFormat="1" x14ac:dyDescent="0.25">
      <c r="A1007" s="139"/>
      <c r="B1007" s="139"/>
      <c r="C1007" s="139"/>
      <c r="D1007" s="139"/>
      <c r="E1007" s="139"/>
      <c r="F1007" s="139"/>
      <c r="G1007" s="139"/>
      <c r="H1007" s="139"/>
      <c r="I1007" s="139"/>
      <c r="J1007" s="139"/>
      <c r="K1007" s="139"/>
      <c r="L1007" s="139"/>
      <c r="M1007" s="139"/>
      <c r="N1007" s="139"/>
      <c r="O1007" s="139"/>
      <c r="P1007" s="139"/>
      <c r="Q1007" s="139"/>
      <c r="R1007" s="139"/>
      <c r="S1007" s="139"/>
      <c r="T1007" s="70"/>
      <c r="U1007" s="70"/>
      <c r="V1007" s="70"/>
      <c r="W1007" s="70"/>
      <c r="X1007" s="70"/>
      <c r="Y1007" s="70"/>
      <c r="Z1007" s="70"/>
      <c r="AA1007" s="70"/>
      <c r="AB1007" s="70"/>
      <c r="AC1007" s="70"/>
    </row>
    <row r="1008" spans="1:29" s="68" customFormat="1" x14ac:dyDescent="0.25">
      <c r="A1008" s="139"/>
      <c r="B1008" s="139"/>
      <c r="C1008" s="139"/>
      <c r="D1008" s="139"/>
      <c r="E1008" s="139"/>
      <c r="F1008" s="139"/>
      <c r="G1008" s="139"/>
      <c r="H1008" s="139"/>
      <c r="I1008" s="139"/>
      <c r="J1008" s="139"/>
      <c r="K1008" s="139"/>
      <c r="L1008" s="139"/>
      <c r="M1008" s="139"/>
      <c r="N1008" s="139"/>
      <c r="O1008" s="139"/>
      <c r="P1008" s="139"/>
      <c r="Q1008" s="139"/>
      <c r="R1008" s="139"/>
      <c r="S1008" s="139"/>
      <c r="T1008" s="70"/>
      <c r="U1008" s="70"/>
      <c r="V1008" s="70"/>
      <c r="W1008" s="70"/>
      <c r="X1008" s="70"/>
      <c r="Y1008" s="70"/>
      <c r="Z1008" s="70"/>
      <c r="AA1008" s="70"/>
      <c r="AB1008" s="70"/>
      <c r="AC1008" s="70"/>
    </row>
    <row r="1009" spans="1:29" s="68" customFormat="1" x14ac:dyDescent="0.25">
      <c r="A1009" s="139"/>
      <c r="B1009" s="139"/>
      <c r="C1009" s="139"/>
      <c r="D1009" s="139"/>
      <c r="E1009" s="139"/>
      <c r="F1009" s="139"/>
      <c r="G1009" s="139"/>
      <c r="H1009" s="139"/>
      <c r="I1009" s="139"/>
      <c r="J1009" s="139"/>
      <c r="K1009" s="139"/>
      <c r="L1009" s="139"/>
      <c r="M1009" s="139"/>
      <c r="N1009" s="139"/>
      <c r="O1009" s="139"/>
      <c r="P1009" s="139"/>
      <c r="Q1009" s="139"/>
      <c r="R1009" s="139"/>
      <c r="S1009" s="139"/>
      <c r="T1009" s="70"/>
      <c r="U1009" s="70"/>
      <c r="V1009" s="70"/>
      <c r="W1009" s="70"/>
      <c r="X1009" s="70"/>
      <c r="Y1009" s="70"/>
      <c r="Z1009" s="70"/>
      <c r="AA1009" s="70"/>
      <c r="AB1009" s="70"/>
      <c r="AC1009" s="70"/>
    </row>
    <row r="1010" spans="1:29" s="68" customFormat="1" x14ac:dyDescent="0.25">
      <c r="A1010" s="139"/>
      <c r="B1010" s="139"/>
      <c r="C1010" s="139"/>
      <c r="D1010" s="139"/>
      <c r="E1010" s="139"/>
      <c r="F1010" s="139"/>
      <c r="G1010" s="139"/>
      <c r="H1010" s="139"/>
      <c r="I1010" s="139"/>
      <c r="J1010" s="139"/>
      <c r="K1010" s="139"/>
      <c r="L1010" s="139"/>
      <c r="M1010" s="139"/>
      <c r="N1010" s="139"/>
      <c r="O1010" s="139"/>
      <c r="P1010" s="139"/>
      <c r="Q1010" s="139"/>
      <c r="R1010" s="139"/>
      <c r="S1010" s="139"/>
      <c r="T1010" s="70"/>
      <c r="U1010" s="70"/>
      <c r="V1010" s="70"/>
      <c r="W1010" s="70"/>
      <c r="X1010" s="70"/>
      <c r="Y1010" s="70"/>
      <c r="Z1010" s="70"/>
      <c r="AA1010" s="70"/>
      <c r="AB1010" s="70"/>
      <c r="AC1010" s="70"/>
    </row>
    <row r="1011" spans="1:29" s="68" customFormat="1" x14ac:dyDescent="0.25">
      <c r="A1011" s="139"/>
      <c r="B1011" s="139"/>
      <c r="C1011" s="139"/>
      <c r="D1011" s="139"/>
      <c r="E1011" s="139"/>
      <c r="F1011" s="139"/>
      <c r="G1011" s="139"/>
      <c r="H1011" s="139"/>
      <c r="I1011" s="139"/>
      <c r="J1011" s="139"/>
      <c r="K1011" s="139"/>
      <c r="L1011" s="139"/>
      <c r="M1011" s="139"/>
      <c r="N1011" s="139"/>
      <c r="O1011" s="139"/>
      <c r="P1011" s="139"/>
      <c r="Q1011" s="139"/>
      <c r="R1011" s="139"/>
      <c r="S1011" s="139"/>
      <c r="T1011" s="70"/>
      <c r="U1011" s="70"/>
      <c r="V1011" s="70"/>
      <c r="W1011" s="70"/>
      <c r="X1011" s="70"/>
      <c r="Y1011" s="70"/>
      <c r="Z1011" s="70"/>
      <c r="AA1011" s="70"/>
      <c r="AB1011" s="70"/>
      <c r="AC1011" s="70"/>
    </row>
    <row r="1012" spans="1:29" s="68" customFormat="1" x14ac:dyDescent="0.25">
      <c r="A1012" s="139"/>
      <c r="B1012" s="139"/>
      <c r="C1012" s="139"/>
      <c r="D1012" s="139"/>
      <c r="E1012" s="139"/>
      <c r="F1012" s="139"/>
      <c r="G1012" s="139"/>
      <c r="H1012" s="139"/>
      <c r="I1012" s="139"/>
      <c r="J1012" s="139"/>
      <c r="K1012" s="139"/>
      <c r="L1012" s="139"/>
      <c r="M1012" s="139"/>
      <c r="N1012" s="139"/>
      <c r="O1012" s="139"/>
      <c r="P1012" s="139"/>
      <c r="Q1012" s="139"/>
      <c r="R1012" s="139"/>
      <c r="S1012" s="139"/>
      <c r="T1012" s="70"/>
      <c r="U1012" s="70"/>
      <c r="V1012" s="70"/>
      <c r="W1012" s="70"/>
      <c r="X1012" s="70"/>
      <c r="Y1012" s="70"/>
      <c r="Z1012" s="70"/>
      <c r="AA1012" s="70"/>
      <c r="AB1012" s="70"/>
      <c r="AC1012" s="70"/>
    </row>
    <row r="1013" spans="1:29" s="68" customFormat="1" x14ac:dyDescent="0.25">
      <c r="A1013" s="139"/>
      <c r="B1013" s="139"/>
      <c r="C1013" s="139"/>
      <c r="D1013" s="139"/>
      <c r="E1013" s="139"/>
      <c r="F1013" s="139"/>
      <c r="G1013" s="139"/>
      <c r="H1013" s="139"/>
      <c r="I1013" s="139"/>
      <c r="J1013" s="139"/>
      <c r="K1013" s="139"/>
      <c r="L1013" s="139"/>
      <c r="M1013" s="139"/>
      <c r="N1013" s="139"/>
      <c r="O1013" s="139"/>
      <c r="P1013" s="139"/>
      <c r="Q1013" s="139"/>
      <c r="R1013" s="139"/>
      <c r="S1013" s="139"/>
      <c r="T1013" s="70"/>
      <c r="U1013" s="70"/>
      <c r="V1013" s="70"/>
      <c r="W1013" s="70"/>
      <c r="X1013" s="70"/>
      <c r="Y1013" s="70"/>
      <c r="Z1013" s="70"/>
      <c r="AA1013" s="70"/>
      <c r="AB1013" s="70"/>
      <c r="AC1013" s="70"/>
    </row>
    <row r="1014" spans="1:29" s="68" customFormat="1" x14ac:dyDescent="0.25">
      <c r="A1014" s="139"/>
      <c r="B1014" s="139"/>
      <c r="C1014" s="139"/>
      <c r="D1014" s="139"/>
      <c r="E1014" s="139"/>
      <c r="F1014" s="139"/>
      <c r="G1014" s="139"/>
      <c r="H1014" s="139"/>
      <c r="I1014" s="139"/>
      <c r="J1014" s="139"/>
      <c r="K1014" s="139"/>
      <c r="L1014" s="139"/>
      <c r="M1014" s="139"/>
      <c r="N1014" s="139"/>
      <c r="O1014" s="139"/>
      <c r="P1014" s="139"/>
      <c r="Q1014" s="139"/>
      <c r="R1014" s="139"/>
      <c r="S1014" s="139"/>
      <c r="T1014" s="70"/>
      <c r="U1014" s="70"/>
      <c r="V1014" s="70"/>
      <c r="W1014" s="70"/>
      <c r="X1014" s="70"/>
      <c r="Y1014" s="70"/>
      <c r="Z1014" s="70"/>
      <c r="AA1014" s="70"/>
      <c r="AB1014" s="70"/>
      <c r="AC1014" s="70"/>
    </row>
    <row r="1015" spans="1:29" s="68" customFormat="1" x14ac:dyDescent="0.25">
      <c r="A1015" s="139"/>
      <c r="B1015" s="139"/>
      <c r="C1015" s="139"/>
      <c r="D1015" s="139"/>
      <c r="E1015" s="139"/>
      <c r="F1015" s="139"/>
      <c r="G1015" s="139"/>
      <c r="H1015" s="139"/>
      <c r="I1015" s="139"/>
      <c r="J1015" s="139"/>
      <c r="K1015" s="139"/>
      <c r="L1015" s="139"/>
      <c r="M1015" s="139"/>
      <c r="N1015" s="139"/>
      <c r="O1015" s="139"/>
      <c r="P1015" s="139"/>
      <c r="Q1015" s="139"/>
      <c r="R1015" s="139"/>
      <c r="S1015" s="139"/>
      <c r="T1015" s="70"/>
      <c r="U1015" s="70"/>
      <c r="V1015" s="70"/>
      <c r="W1015" s="70"/>
      <c r="X1015" s="70"/>
      <c r="Y1015" s="70"/>
      <c r="Z1015" s="70"/>
      <c r="AA1015" s="70"/>
      <c r="AB1015" s="70"/>
      <c r="AC1015" s="70"/>
    </row>
    <row r="1016" spans="1:29" s="68" customFormat="1" x14ac:dyDescent="0.25">
      <c r="A1016" s="139"/>
      <c r="B1016" s="139"/>
      <c r="C1016" s="139"/>
      <c r="D1016" s="139"/>
      <c r="E1016" s="139"/>
      <c r="F1016" s="139"/>
      <c r="G1016" s="139"/>
      <c r="H1016" s="139"/>
      <c r="I1016" s="139"/>
      <c r="J1016" s="139"/>
      <c r="K1016" s="139"/>
      <c r="L1016" s="139"/>
      <c r="M1016" s="139"/>
      <c r="N1016" s="139"/>
      <c r="O1016" s="139"/>
      <c r="P1016" s="139"/>
      <c r="Q1016" s="139"/>
      <c r="R1016" s="139"/>
      <c r="S1016" s="139"/>
      <c r="T1016" s="70"/>
      <c r="U1016" s="70"/>
      <c r="V1016" s="70"/>
      <c r="W1016" s="70"/>
      <c r="X1016" s="70"/>
      <c r="Y1016" s="70"/>
      <c r="Z1016" s="70"/>
      <c r="AA1016" s="70"/>
      <c r="AB1016" s="70"/>
      <c r="AC1016" s="70"/>
    </row>
    <row r="1017" spans="1:29" s="68" customFormat="1" x14ac:dyDescent="0.25">
      <c r="A1017" s="139"/>
      <c r="B1017" s="139"/>
      <c r="C1017" s="139"/>
      <c r="D1017" s="139"/>
      <c r="E1017" s="139"/>
      <c r="F1017" s="139"/>
      <c r="G1017" s="139"/>
      <c r="H1017" s="139"/>
      <c r="I1017" s="139"/>
      <c r="J1017" s="139"/>
      <c r="K1017" s="139"/>
      <c r="L1017" s="139"/>
      <c r="M1017" s="139"/>
      <c r="N1017" s="139"/>
      <c r="O1017" s="139"/>
      <c r="P1017" s="139"/>
      <c r="Q1017" s="139"/>
      <c r="R1017" s="139"/>
      <c r="S1017" s="139"/>
      <c r="T1017" s="70"/>
      <c r="U1017" s="70"/>
      <c r="V1017" s="70"/>
      <c r="W1017" s="70"/>
      <c r="X1017" s="70"/>
      <c r="Y1017" s="70"/>
      <c r="Z1017" s="70"/>
      <c r="AA1017" s="70"/>
      <c r="AB1017" s="70"/>
      <c r="AC1017" s="70"/>
    </row>
    <row r="1018" spans="1:29" s="68" customFormat="1" x14ac:dyDescent="0.25">
      <c r="A1018" s="139"/>
      <c r="B1018" s="139"/>
      <c r="C1018" s="139"/>
      <c r="D1018" s="139"/>
      <c r="E1018" s="139"/>
      <c r="F1018" s="139"/>
      <c r="G1018" s="139"/>
      <c r="H1018" s="139"/>
      <c r="I1018" s="139"/>
      <c r="J1018" s="139"/>
      <c r="K1018" s="139"/>
      <c r="L1018" s="139"/>
      <c r="M1018" s="139"/>
      <c r="N1018" s="139"/>
      <c r="O1018" s="139"/>
      <c r="P1018" s="139"/>
      <c r="Q1018" s="139"/>
      <c r="R1018" s="139"/>
      <c r="S1018" s="139"/>
      <c r="T1018" s="70"/>
      <c r="U1018" s="70"/>
      <c r="V1018" s="70"/>
      <c r="W1018" s="70"/>
      <c r="X1018" s="70"/>
      <c r="Y1018" s="70"/>
      <c r="Z1018" s="70"/>
      <c r="AA1018" s="70"/>
      <c r="AB1018" s="70"/>
      <c r="AC1018" s="70"/>
    </row>
    <row r="1019" spans="1:29" s="68" customFormat="1" x14ac:dyDescent="0.25">
      <c r="A1019" s="139"/>
      <c r="B1019" s="139"/>
      <c r="C1019" s="139"/>
      <c r="D1019" s="139"/>
      <c r="E1019" s="139"/>
      <c r="F1019" s="139"/>
      <c r="G1019" s="139"/>
      <c r="H1019" s="139"/>
      <c r="I1019" s="139"/>
      <c r="J1019" s="139"/>
      <c r="K1019" s="139"/>
      <c r="L1019" s="139"/>
      <c r="M1019" s="139"/>
      <c r="N1019" s="139"/>
      <c r="O1019" s="139"/>
      <c r="P1019" s="139"/>
      <c r="Q1019" s="139"/>
      <c r="R1019" s="139"/>
      <c r="S1019" s="139"/>
      <c r="T1019" s="70"/>
      <c r="U1019" s="70"/>
      <c r="V1019" s="70"/>
      <c r="W1019" s="70"/>
      <c r="X1019" s="70"/>
      <c r="Y1019" s="70"/>
      <c r="Z1019" s="70"/>
      <c r="AA1019" s="70"/>
      <c r="AB1019" s="70"/>
      <c r="AC1019" s="70"/>
    </row>
    <row r="1020" spans="1:29" s="68" customFormat="1" x14ac:dyDescent="0.25">
      <c r="A1020" s="139"/>
      <c r="B1020" s="139"/>
      <c r="C1020" s="139"/>
      <c r="D1020" s="139"/>
      <c r="E1020" s="139"/>
      <c r="F1020" s="139"/>
      <c r="G1020" s="139"/>
      <c r="H1020" s="139"/>
      <c r="I1020" s="139"/>
      <c r="J1020" s="139"/>
      <c r="K1020" s="139"/>
      <c r="L1020" s="139"/>
      <c r="M1020" s="139"/>
      <c r="N1020" s="139"/>
      <c r="O1020" s="139"/>
      <c r="P1020" s="139"/>
      <c r="Q1020" s="139"/>
      <c r="R1020" s="139"/>
      <c r="S1020" s="139"/>
      <c r="T1020" s="70"/>
      <c r="U1020" s="70"/>
      <c r="V1020" s="70"/>
      <c r="W1020" s="70"/>
      <c r="X1020" s="70"/>
      <c r="Y1020" s="70"/>
      <c r="Z1020" s="70"/>
      <c r="AA1020" s="70"/>
      <c r="AB1020" s="70"/>
      <c r="AC1020" s="70"/>
    </row>
    <row r="1021" spans="1:29" s="68" customFormat="1" x14ac:dyDescent="0.25">
      <c r="A1021" s="139"/>
      <c r="B1021" s="139"/>
      <c r="C1021" s="139"/>
      <c r="D1021" s="139"/>
      <c r="E1021" s="139"/>
      <c r="F1021" s="139"/>
      <c r="G1021" s="139"/>
      <c r="H1021" s="139"/>
      <c r="I1021" s="139"/>
      <c r="J1021" s="139"/>
      <c r="K1021" s="139"/>
      <c r="L1021" s="139"/>
      <c r="M1021" s="139"/>
      <c r="N1021" s="139"/>
      <c r="O1021" s="139"/>
      <c r="P1021" s="139"/>
      <c r="Q1021" s="139"/>
      <c r="R1021" s="139"/>
      <c r="S1021" s="139"/>
      <c r="T1021" s="70"/>
      <c r="U1021" s="70"/>
      <c r="V1021" s="70"/>
      <c r="W1021" s="70"/>
      <c r="X1021" s="70"/>
      <c r="Y1021" s="70"/>
      <c r="Z1021" s="70"/>
      <c r="AA1021" s="70"/>
      <c r="AB1021" s="70"/>
      <c r="AC1021" s="70"/>
    </row>
    <row r="1022" spans="1:29" s="68" customFormat="1" x14ac:dyDescent="0.25">
      <c r="A1022" s="139"/>
      <c r="B1022" s="139"/>
      <c r="C1022" s="139"/>
      <c r="D1022" s="139"/>
      <c r="E1022" s="139"/>
      <c r="F1022" s="139"/>
      <c r="G1022" s="139"/>
      <c r="H1022" s="139"/>
      <c r="I1022" s="139"/>
      <c r="J1022" s="139"/>
      <c r="K1022" s="139"/>
      <c r="L1022" s="139"/>
      <c r="M1022" s="139"/>
      <c r="N1022" s="139"/>
      <c r="O1022" s="139"/>
      <c r="P1022" s="139"/>
      <c r="Q1022" s="139"/>
      <c r="R1022" s="139"/>
      <c r="S1022" s="139"/>
      <c r="T1022" s="70"/>
      <c r="U1022" s="70"/>
      <c r="V1022" s="70"/>
      <c r="W1022" s="70"/>
      <c r="X1022" s="70"/>
      <c r="Y1022" s="70"/>
      <c r="Z1022" s="70"/>
      <c r="AA1022" s="70"/>
      <c r="AB1022" s="70"/>
      <c r="AC1022" s="70"/>
    </row>
    <row r="1023" spans="1:29" s="68" customFormat="1" x14ac:dyDescent="0.25">
      <c r="A1023" s="139"/>
      <c r="B1023" s="139"/>
      <c r="C1023" s="139"/>
      <c r="D1023" s="139"/>
      <c r="E1023" s="139"/>
      <c r="F1023" s="139"/>
      <c r="G1023" s="139"/>
      <c r="H1023" s="139"/>
      <c r="I1023" s="139"/>
      <c r="J1023" s="139"/>
      <c r="K1023" s="139"/>
      <c r="L1023" s="139"/>
      <c r="M1023" s="139"/>
      <c r="N1023" s="139"/>
      <c r="O1023" s="139"/>
      <c r="P1023" s="139"/>
      <c r="Q1023" s="139"/>
      <c r="R1023" s="139"/>
      <c r="S1023" s="139"/>
      <c r="T1023" s="70"/>
      <c r="U1023" s="70"/>
      <c r="V1023" s="70"/>
      <c r="W1023" s="70"/>
      <c r="X1023" s="70"/>
      <c r="Y1023" s="70"/>
      <c r="Z1023" s="70"/>
      <c r="AA1023" s="70"/>
      <c r="AB1023" s="70"/>
      <c r="AC1023" s="70"/>
    </row>
    <row r="1024" spans="1:29" s="68" customFormat="1" x14ac:dyDescent="0.25">
      <c r="A1024" s="139"/>
      <c r="B1024" s="139"/>
      <c r="C1024" s="139"/>
      <c r="D1024" s="139"/>
      <c r="E1024" s="139"/>
      <c r="F1024" s="139"/>
      <c r="G1024" s="139"/>
      <c r="H1024" s="139"/>
      <c r="I1024" s="139"/>
      <c r="J1024" s="139"/>
      <c r="K1024" s="139"/>
      <c r="L1024" s="139"/>
      <c r="M1024" s="139"/>
      <c r="N1024" s="139"/>
      <c r="O1024" s="139"/>
      <c r="P1024" s="139"/>
      <c r="Q1024" s="139"/>
      <c r="R1024" s="139"/>
      <c r="S1024" s="139"/>
      <c r="T1024" s="70"/>
      <c r="U1024" s="70"/>
      <c r="V1024" s="70"/>
      <c r="W1024" s="70"/>
      <c r="X1024" s="70"/>
      <c r="Y1024" s="70"/>
      <c r="Z1024" s="70"/>
      <c r="AA1024" s="70"/>
      <c r="AB1024" s="70"/>
      <c r="AC1024" s="70"/>
    </row>
    <row r="1025" spans="1:29" s="68" customFormat="1" x14ac:dyDescent="0.25">
      <c r="A1025" s="139"/>
      <c r="B1025" s="139"/>
      <c r="C1025" s="139"/>
      <c r="D1025" s="139"/>
      <c r="E1025" s="139"/>
      <c r="F1025" s="139"/>
      <c r="G1025" s="139"/>
      <c r="H1025" s="139"/>
      <c r="I1025" s="139"/>
      <c r="J1025" s="139"/>
      <c r="K1025" s="139"/>
      <c r="L1025" s="139"/>
      <c r="M1025" s="139"/>
      <c r="N1025" s="139"/>
      <c r="O1025" s="139"/>
      <c r="P1025" s="139"/>
      <c r="Q1025" s="139"/>
      <c r="R1025" s="139"/>
      <c r="S1025" s="139"/>
      <c r="T1025" s="70"/>
      <c r="U1025" s="70"/>
      <c r="V1025" s="70"/>
      <c r="W1025" s="70"/>
      <c r="X1025" s="70"/>
      <c r="Y1025" s="70"/>
      <c r="Z1025" s="70"/>
      <c r="AA1025" s="70"/>
      <c r="AB1025" s="70"/>
      <c r="AC1025" s="70"/>
    </row>
    <row r="1026" spans="1:29" s="68" customFormat="1" x14ac:dyDescent="0.25">
      <c r="A1026" s="139"/>
      <c r="B1026" s="139"/>
      <c r="C1026" s="139"/>
      <c r="D1026" s="139"/>
      <c r="E1026" s="139"/>
      <c r="F1026" s="139"/>
      <c r="G1026" s="139"/>
      <c r="H1026" s="139"/>
      <c r="I1026" s="139"/>
      <c r="J1026" s="139"/>
      <c r="K1026" s="139"/>
      <c r="L1026" s="139"/>
      <c r="M1026" s="139"/>
      <c r="N1026" s="139"/>
      <c r="O1026" s="139"/>
      <c r="P1026" s="139"/>
      <c r="Q1026" s="139"/>
      <c r="R1026" s="139"/>
      <c r="S1026" s="139"/>
      <c r="T1026" s="70"/>
      <c r="U1026" s="70"/>
      <c r="V1026" s="70"/>
      <c r="W1026" s="70"/>
      <c r="X1026" s="70"/>
      <c r="Y1026" s="70"/>
      <c r="Z1026" s="70"/>
      <c r="AA1026" s="70"/>
      <c r="AB1026" s="70"/>
      <c r="AC1026" s="70"/>
    </row>
    <row r="1027" spans="1:29" s="68" customFormat="1" x14ac:dyDescent="0.25">
      <c r="A1027" s="139"/>
      <c r="B1027" s="139"/>
      <c r="C1027" s="139"/>
      <c r="D1027" s="139"/>
      <c r="E1027" s="139"/>
      <c r="F1027" s="139"/>
      <c r="G1027" s="139"/>
      <c r="H1027" s="139"/>
      <c r="I1027" s="139"/>
      <c r="J1027" s="139"/>
      <c r="K1027" s="139"/>
      <c r="L1027" s="139"/>
      <c r="M1027" s="139"/>
      <c r="N1027" s="139"/>
      <c r="O1027" s="139"/>
      <c r="P1027" s="139"/>
      <c r="Q1027" s="139"/>
      <c r="R1027" s="139"/>
      <c r="S1027" s="139"/>
      <c r="T1027" s="70"/>
      <c r="U1027" s="70"/>
      <c r="V1027" s="70"/>
      <c r="W1027" s="70"/>
      <c r="X1027" s="70"/>
      <c r="Y1027" s="70"/>
      <c r="Z1027" s="70"/>
      <c r="AA1027" s="70"/>
      <c r="AB1027" s="70"/>
      <c r="AC1027" s="70"/>
    </row>
    <row r="1028" spans="1:29" s="68" customFormat="1" x14ac:dyDescent="0.25">
      <c r="A1028" s="139"/>
      <c r="B1028" s="139"/>
      <c r="C1028" s="139"/>
      <c r="D1028" s="139"/>
      <c r="E1028" s="139"/>
      <c r="F1028" s="139"/>
      <c r="G1028" s="139"/>
      <c r="H1028" s="139"/>
      <c r="I1028" s="139"/>
      <c r="J1028" s="139"/>
      <c r="K1028" s="139"/>
      <c r="L1028" s="139"/>
      <c r="M1028" s="139"/>
      <c r="N1028" s="139"/>
      <c r="O1028" s="139"/>
      <c r="P1028" s="139"/>
      <c r="Q1028" s="139"/>
      <c r="R1028" s="139"/>
      <c r="S1028" s="139"/>
      <c r="T1028" s="70"/>
      <c r="U1028" s="70"/>
      <c r="V1028" s="70"/>
      <c r="W1028" s="70"/>
      <c r="X1028" s="70"/>
      <c r="Y1028" s="70"/>
      <c r="Z1028" s="70"/>
      <c r="AA1028" s="70"/>
      <c r="AB1028" s="70"/>
      <c r="AC1028" s="70"/>
    </row>
    <row r="1029" spans="1:29" s="68" customFormat="1" x14ac:dyDescent="0.25">
      <c r="A1029" s="139"/>
      <c r="B1029" s="139"/>
      <c r="C1029" s="139"/>
      <c r="D1029" s="139"/>
      <c r="E1029" s="139"/>
      <c r="F1029" s="139"/>
      <c r="G1029" s="139"/>
      <c r="H1029" s="139"/>
      <c r="I1029" s="139"/>
      <c r="J1029" s="139"/>
      <c r="K1029" s="139"/>
      <c r="L1029" s="139"/>
      <c r="M1029" s="139"/>
      <c r="N1029" s="139"/>
      <c r="O1029" s="139"/>
      <c r="P1029" s="139"/>
      <c r="Q1029" s="139"/>
      <c r="R1029" s="139"/>
      <c r="S1029" s="139"/>
      <c r="T1029" s="70"/>
      <c r="U1029" s="70"/>
      <c r="V1029" s="70"/>
      <c r="W1029" s="70"/>
      <c r="X1029" s="70"/>
      <c r="Y1029" s="70"/>
      <c r="Z1029" s="70"/>
      <c r="AA1029" s="70"/>
      <c r="AB1029" s="70"/>
      <c r="AC1029" s="70"/>
    </row>
    <row r="1030" spans="1:29" s="68" customFormat="1" x14ac:dyDescent="0.25">
      <c r="A1030" s="139"/>
      <c r="B1030" s="139"/>
      <c r="C1030" s="139"/>
      <c r="D1030" s="139"/>
      <c r="E1030" s="139"/>
      <c r="F1030" s="139"/>
      <c r="G1030" s="139"/>
      <c r="H1030" s="139"/>
      <c r="I1030" s="139"/>
      <c r="J1030" s="139"/>
      <c r="K1030" s="139"/>
      <c r="L1030" s="139"/>
      <c r="M1030" s="139"/>
      <c r="N1030" s="139"/>
      <c r="O1030" s="139"/>
      <c r="P1030" s="139"/>
      <c r="Q1030" s="139"/>
      <c r="R1030" s="139"/>
      <c r="S1030" s="139"/>
      <c r="T1030" s="70"/>
      <c r="U1030" s="70"/>
      <c r="V1030" s="70"/>
      <c r="W1030" s="70"/>
      <c r="X1030" s="70"/>
      <c r="Y1030" s="70"/>
      <c r="Z1030" s="70"/>
      <c r="AA1030" s="70"/>
      <c r="AB1030" s="70"/>
      <c r="AC1030" s="70"/>
    </row>
    <row r="1031" spans="1:29" s="68" customFormat="1" x14ac:dyDescent="0.25">
      <c r="A1031" s="139"/>
      <c r="B1031" s="139"/>
      <c r="C1031" s="139"/>
      <c r="D1031" s="139"/>
      <c r="E1031" s="139"/>
      <c r="F1031" s="139"/>
      <c r="G1031" s="139"/>
      <c r="H1031" s="139"/>
      <c r="I1031" s="139"/>
      <c r="J1031" s="139"/>
      <c r="K1031" s="139"/>
      <c r="L1031" s="139"/>
      <c r="M1031" s="139"/>
      <c r="N1031" s="139"/>
      <c r="O1031" s="139"/>
      <c r="P1031" s="139"/>
      <c r="Q1031" s="139"/>
      <c r="R1031" s="139"/>
      <c r="S1031" s="139"/>
      <c r="T1031" s="70"/>
      <c r="U1031" s="70"/>
      <c r="V1031" s="70"/>
      <c r="W1031" s="70"/>
      <c r="X1031" s="70"/>
      <c r="Y1031" s="70"/>
      <c r="Z1031" s="70"/>
      <c r="AA1031" s="70"/>
      <c r="AB1031" s="70"/>
      <c r="AC1031" s="70"/>
    </row>
    <row r="1032" spans="1:29" s="68" customFormat="1" x14ac:dyDescent="0.25">
      <c r="A1032" s="139"/>
      <c r="B1032" s="139"/>
      <c r="C1032" s="139"/>
      <c r="D1032" s="139"/>
      <c r="E1032" s="139"/>
      <c r="F1032" s="139"/>
      <c r="G1032" s="139"/>
      <c r="H1032" s="139"/>
      <c r="I1032" s="139"/>
      <c r="J1032" s="139"/>
      <c r="K1032" s="139"/>
      <c r="L1032" s="139"/>
      <c r="M1032" s="139"/>
      <c r="N1032" s="139"/>
      <c r="O1032" s="139"/>
      <c r="P1032" s="139"/>
      <c r="Q1032" s="139"/>
      <c r="R1032" s="139"/>
      <c r="S1032" s="139"/>
      <c r="T1032" s="70"/>
      <c r="U1032" s="70"/>
      <c r="V1032" s="70"/>
      <c r="W1032" s="70"/>
      <c r="X1032" s="70"/>
      <c r="Y1032" s="70"/>
      <c r="Z1032" s="70"/>
      <c r="AA1032" s="70"/>
      <c r="AB1032" s="70"/>
      <c r="AC1032" s="70"/>
    </row>
    <row r="1033" spans="1:29" s="68" customFormat="1" x14ac:dyDescent="0.25">
      <c r="A1033" s="139"/>
      <c r="B1033" s="139"/>
      <c r="C1033" s="139"/>
      <c r="D1033" s="139"/>
      <c r="E1033" s="139"/>
      <c r="F1033" s="139"/>
      <c r="G1033" s="139"/>
      <c r="H1033" s="139"/>
      <c r="I1033" s="139"/>
      <c r="J1033" s="139"/>
      <c r="K1033" s="139"/>
      <c r="L1033" s="139"/>
      <c r="M1033" s="139"/>
      <c r="N1033" s="139"/>
      <c r="O1033" s="139"/>
      <c r="P1033" s="139"/>
      <c r="Q1033" s="139"/>
      <c r="R1033" s="139"/>
      <c r="S1033" s="139"/>
      <c r="T1033" s="70"/>
      <c r="U1033" s="70"/>
      <c r="V1033" s="70"/>
      <c r="W1033" s="70"/>
      <c r="X1033" s="70"/>
      <c r="Y1033" s="70"/>
      <c r="Z1033" s="70"/>
      <c r="AA1033" s="70"/>
      <c r="AB1033" s="70"/>
      <c r="AC1033" s="70"/>
    </row>
    <row r="1034" spans="1:29" s="68" customFormat="1" x14ac:dyDescent="0.25">
      <c r="A1034" s="139"/>
      <c r="B1034" s="139"/>
      <c r="C1034" s="139"/>
      <c r="D1034" s="139"/>
      <c r="E1034" s="139"/>
      <c r="F1034" s="139"/>
      <c r="G1034" s="139"/>
      <c r="H1034" s="139"/>
      <c r="I1034" s="139"/>
      <c r="J1034" s="139"/>
      <c r="K1034" s="139"/>
      <c r="L1034" s="139"/>
      <c r="M1034" s="139"/>
      <c r="N1034" s="139"/>
      <c r="O1034" s="139"/>
      <c r="P1034" s="139"/>
      <c r="Q1034" s="139"/>
      <c r="R1034" s="139"/>
      <c r="S1034" s="139"/>
      <c r="T1034" s="70"/>
      <c r="U1034" s="70"/>
      <c r="V1034" s="70"/>
      <c r="W1034" s="70"/>
      <c r="X1034" s="70"/>
      <c r="Y1034" s="70"/>
      <c r="Z1034" s="70"/>
      <c r="AA1034" s="70"/>
      <c r="AB1034" s="70"/>
      <c r="AC1034" s="70"/>
    </row>
    <row r="1035" spans="1:29" s="68" customFormat="1" x14ac:dyDescent="0.25">
      <c r="A1035" s="139"/>
      <c r="B1035" s="139"/>
      <c r="C1035" s="139"/>
      <c r="D1035" s="139"/>
      <c r="E1035" s="139"/>
      <c r="F1035" s="139"/>
      <c r="G1035" s="139"/>
      <c r="H1035" s="139"/>
      <c r="I1035" s="139"/>
      <c r="J1035" s="139"/>
      <c r="K1035" s="139"/>
      <c r="L1035" s="139"/>
      <c r="M1035" s="139"/>
      <c r="N1035" s="139"/>
      <c r="O1035" s="139"/>
      <c r="P1035" s="139"/>
      <c r="Q1035" s="139"/>
      <c r="R1035" s="139"/>
      <c r="S1035" s="139"/>
      <c r="T1035" s="70"/>
      <c r="U1035" s="70"/>
      <c r="V1035" s="70"/>
      <c r="W1035" s="70"/>
      <c r="X1035" s="70"/>
      <c r="Y1035" s="70"/>
      <c r="Z1035" s="70"/>
      <c r="AA1035" s="70"/>
      <c r="AB1035" s="70"/>
      <c r="AC1035" s="70"/>
    </row>
    <row r="1036" spans="1:29" s="68" customFormat="1" x14ac:dyDescent="0.25">
      <c r="A1036" s="139"/>
      <c r="B1036" s="139"/>
      <c r="C1036" s="139"/>
      <c r="D1036" s="139"/>
      <c r="E1036" s="139"/>
      <c r="F1036" s="139"/>
      <c r="G1036" s="139"/>
      <c r="H1036" s="139"/>
      <c r="I1036" s="139"/>
      <c r="J1036" s="139"/>
      <c r="K1036" s="139"/>
      <c r="L1036" s="139"/>
      <c r="M1036" s="139"/>
      <c r="N1036" s="139"/>
      <c r="O1036" s="139"/>
      <c r="P1036" s="139"/>
      <c r="Q1036" s="139"/>
      <c r="R1036" s="139"/>
      <c r="S1036" s="139"/>
      <c r="T1036" s="70"/>
      <c r="U1036" s="70"/>
      <c r="V1036" s="70"/>
      <c r="W1036" s="70"/>
      <c r="X1036" s="70"/>
      <c r="Y1036" s="70"/>
      <c r="Z1036" s="70"/>
      <c r="AA1036" s="70"/>
      <c r="AB1036" s="70"/>
      <c r="AC1036" s="70"/>
    </row>
    <row r="1037" spans="1:29" s="68" customFormat="1" x14ac:dyDescent="0.25">
      <c r="A1037" s="139"/>
      <c r="B1037" s="139"/>
      <c r="C1037" s="139"/>
      <c r="D1037" s="139"/>
      <c r="E1037" s="139"/>
      <c r="F1037" s="139"/>
      <c r="G1037" s="139"/>
      <c r="H1037" s="139"/>
      <c r="I1037" s="139"/>
      <c r="J1037" s="139"/>
      <c r="K1037" s="139"/>
      <c r="L1037" s="139"/>
      <c r="M1037" s="139"/>
      <c r="N1037" s="139"/>
      <c r="O1037" s="139"/>
      <c r="P1037" s="139"/>
      <c r="Q1037" s="139"/>
      <c r="R1037" s="139"/>
      <c r="S1037" s="139"/>
      <c r="T1037" s="70"/>
      <c r="U1037" s="70"/>
      <c r="V1037" s="70"/>
      <c r="W1037" s="70"/>
      <c r="X1037" s="70"/>
      <c r="Y1037" s="70"/>
      <c r="Z1037" s="70"/>
      <c r="AA1037" s="70"/>
      <c r="AB1037" s="70"/>
      <c r="AC1037" s="70"/>
    </row>
    <row r="1038" spans="1:29" s="68" customFormat="1" x14ac:dyDescent="0.25">
      <c r="A1038" s="139"/>
      <c r="B1038" s="139"/>
      <c r="C1038" s="139"/>
      <c r="D1038" s="139"/>
      <c r="E1038" s="139"/>
      <c r="F1038" s="139"/>
      <c r="G1038" s="139"/>
      <c r="H1038" s="139"/>
      <c r="I1038" s="139"/>
      <c r="J1038" s="139"/>
      <c r="K1038" s="139"/>
      <c r="L1038" s="139"/>
      <c r="M1038" s="139"/>
      <c r="N1038" s="139"/>
      <c r="O1038" s="139"/>
      <c r="P1038" s="139"/>
      <c r="Q1038" s="139"/>
      <c r="R1038" s="139"/>
      <c r="S1038" s="139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</row>
    <row r="1039" spans="1:29" s="68" customFormat="1" x14ac:dyDescent="0.25">
      <c r="A1039" s="139"/>
      <c r="B1039" s="139"/>
      <c r="C1039" s="139"/>
      <c r="D1039" s="139"/>
      <c r="E1039" s="139"/>
      <c r="F1039" s="139"/>
      <c r="G1039" s="139"/>
      <c r="H1039" s="139"/>
      <c r="I1039" s="139"/>
      <c r="J1039" s="139"/>
      <c r="K1039" s="139"/>
      <c r="L1039" s="139"/>
      <c r="M1039" s="139"/>
      <c r="N1039" s="139"/>
      <c r="O1039" s="139"/>
      <c r="P1039" s="139"/>
      <c r="Q1039" s="139"/>
      <c r="R1039" s="139"/>
      <c r="S1039" s="139"/>
      <c r="T1039" s="70"/>
      <c r="U1039" s="70"/>
      <c r="V1039" s="70"/>
      <c r="W1039" s="70"/>
      <c r="X1039" s="70"/>
      <c r="Y1039" s="70"/>
      <c r="Z1039" s="70"/>
      <c r="AA1039" s="70"/>
      <c r="AB1039" s="70"/>
      <c r="AC1039" s="70"/>
    </row>
    <row r="1040" spans="1:29" s="68" customFormat="1" x14ac:dyDescent="0.25">
      <c r="A1040" s="139"/>
      <c r="B1040" s="139"/>
      <c r="C1040" s="139"/>
      <c r="D1040" s="139"/>
      <c r="E1040" s="139"/>
      <c r="F1040" s="139"/>
      <c r="G1040" s="139"/>
      <c r="H1040" s="139"/>
      <c r="I1040" s="139"/>
      <c r="J1040" s="139"/>
      <c r="K1040" s="139"/>
      <c r="L1040" s="139"/>
      <c r="M1040" s="139"/>
      <c r="N1040" s="139"/>
      <c r="O1040" s="139"/>
      <c r="P1040" s="139"/>
      <c r="Q1040" s="139"/>
      <c r="R1040" s="139"/>
      <c r="S1040" s="139"/>
      <c r="T1040" s="70"/>
      <c r="U1040" s="70"/>
      <c r="V1040" s="70"/>
      <c r="W1040" s="70"/>
      <c r="X1040" s="70"/>
      <c r="Y1040" s="70"/>
      <c r="Z1040" s="70"/>
      <c r="AA1040" s="70"/>
      <c r="AB1040" s="70"/>
      <c r="AC1040" s="70"/>
    </row>
    <row r="1041" spans="1:29" s="68" customFormat="1" x14ac:dyDescent="0.25">
      <c r="A1041" s="139"/>
      <c r="B1041" s="139"/>
      <c r="C1041" s="139"/>
      <c r="D1041" s="139"/>
      <c r="E1041" s="139"/>
      <c r="F1041" s="139"/>
      <c r="G1041" s="139"/>
      <c r="H1041" s="139"/>
      <c r="I1041" s="139"/>
      <c r="J1041" s="139"/>
      <c r="K1041" s="139"/>
      <c r="L1041" s="139"/>
      <c r="M1041" s="139"/>
      <c r="N1041" s="139"/>
      <c r="O1041" s="139"/>
      <c r="P1041" s="139"/>
      <c r="Q1041" s="139"/>
      <c r="R1041" s="139"/>
      <c r="S1041" s="139"/>
      <c r="T1041" s="70"/>
      <c r="U1041" s="70"/>
      <c r="V1041" s="70"/>
      <c r="W1041" s="70"/>
      <c r="X1041" s="70"/>
      <c r="Y1041" s="70"/>
      <c r="Z1041" s="70"/>
      <c r="AA1041" s="70"/>
      <c r="AB1041" s="70"/>
      <c r="AC1041" s="70"/>
    </row>
    <row r="1042" spans="1:29" s="68" customFormat="1" x14ac:dyDescent="0.25">
      <c r="A1042" s="139"/>
      <c r="B1042" s="139"/>
      <c r="C1042" s="139"/>
      <c r="D1042" s="139"/>
      <c r="E1042" s="139"/>
      <c r="F1042" s="139"/>
      <c r="G1042" s="139"/>
      <c r="H1042" s="139"/>
      <c r="I1042" s="139"/>
      <c r="J1042" s="139"/>
      <c r="K1042" s="139"/>
      <c r="L1042" s="139"/>
      <c r="M1042" s="139"/>
      <c r="N1042" s="139"/>
      <c r="O1042" s="139"/>
      <c r="P1042" s="139"/>
      <c r="Q1042" s="139"/>
      <c r="R1042" s="139"/>
      <c r="S1042" s="139"/>
      <c r="T1042" s="70"/>
      <c r="U1042" s="70"/>
      <c r="V1042" s="70"/>
      <c r="W1042" s="70"/>
      <c r="X1042" s="70"/>
      <c r="Y1042" s="70"/>
      <c r="Z1042" s="70"/>
      <c r="AA1042" s="70"/>
      <c r="AB1042" s="70"/>
      <c r="AC1042" s="70"/>
    </row>
    <row r="1043" spans="1:29" s="68" customFormat="1" x14ac:dyDescent="0.25">
      <c r="A1043" s="139"/>
      <c r="B1043" s="139"/>
      <c r="C1043" s="139"/>
      <c r="D1043" s="139"/>
      <c r="E1043" s="139"/>
      <c r="F1043" s="139"/>
      <c r="G1043" s="139"/>
      <c r="H1043" s="139"/>
      <c r="I1043" s="139"/>
      <c r="J1043" s="139"/>
      <c r="K1043" s="139"/>
      <c r="L1043" s="139"/>
      <c r="M1043" s="139"/>
      <c r="N1043" s="139"/>
      <c r="O1043" s="139"/>
      <c r="P1043" s="139"/>
      <c r="Q1043" s="139"/>
      <c r="R1043" s="139"/>
      <c r="S1043" s="139"/>
      <c r="T1043" s="70"/>
      <c r="U1043" s="70"/>
      <c r="V1043" s="70"/>
      <c r="W1043" s="70"/>
      <c r="X1043" s="70"/>
      <c r="Y1043" s="70"/>
      <c r="Z1043" s="70"/>
      <c r="AA1043" s="70"/>
      <c r="AB1043" s="70"/>
      <c r="AC1043" s="70"/>
    </row>
    <row r="1044" spans="1:29" s="68" customFormat="1" x14ac:dyDescent="0.25">
      <c r="A1044" s="139"/>
      <c r="B1044" s="139"/>
      <c r="C1044" s="139"/>
      <c r="D1044" s="139"/>
      <c r="E1044" s="139"/>
      <c r="F1044" s="139"/>
      <c r="G1044" s="139"/>
      <c r="H1044" s="139"/>
      <c r="I1044" s="139"/>
      <c r="J1044" s="139"/>
      <c r="K1044" s="139"/>
      <c r="L1044" s="139"/>
      <c r="M1044" s="139"/>
      <c r="N1044" s="139"/>
      <c r="O1044" s="139"/>
      <c r="P1044" s="139"/>
      <c r="Q1044" s="139"/>
      <c r="R1044" s="139"/>
      <c r="S1044" s="139"/>
      <c r="T1044" s="70"/>
      <c r="U1044" s="70"/>
      <c r="V1044" s="70"/>
      <c r="W1044" s="70"/>
      <c r="X1044" s="70"/>
      <c r="Y1044" s="70"/>
      <c r="Z1044" s="70"/>
      <c r="AA1044" s="70"/>
      <c r="AB1044" s="70"/>
      <c r="AC1044" s="70"/>
    </row>
    <row r="1045" spans="1:29" s="68" customFormat="1" x14ac:dyDescent="0.25">
      <c r="A1045" s="139"/>
      <c r="B1045" s="139"/>
      <c r="C1045" s="139"/>
      <c r="D1045" s="139"/>
      <c r="E1045" s="139"/>
      <c r="F1045" s="139"/>
      <c r="G1045" s="139"/>
      <c r="H1045" s="139"/>
      <c r="I1045" s="139"/>
      <c r="J1045" s="139"/>
      <c r="K1045" s="139"/>
      <c r="L1045" s="139"/>
      <c r="M1045" s="139"/>
      <c r="N1045" s="139"/>
      <c r="O1045" s="139"/>
      <c r="P1045" s="139"/>
      <c r="Q1045" s="139"/>
      <c r="R1045" s="139"/>
      <c r="S1045" s="139"/>
      <c r="T1045" s="70"/>
      <c r="U1045" s="70"/>
      <c r="V1045" s="70"/>
      <c r="W1045" s="70"/>
      <c r="X1045" s="70"/>
      <c r="Y1045" s="70"/>
      <c r="Z1045" s="70"/>
      <c r="AA1045" s="70"/>
      <c r="AB1045" s="70"/>
      <c r="AC1045" s="70"/>
    </row>
    <row r="1046" spans="1:29" s="68" customFormat="1" x14ac:dyDescent="0.25">
      <c r="A1046" s="139"/>
      <c r="B1046" s="139"/>
      <c r="C1046" s="139"/>
      <c r="D1046" s="139"/>
      <c r="E1046" s="139"/>
      <c r="F1046" s="139"/>
      <c r="G1046" s="139"/>
      <c r="H1046" s="139"/>
      <c r="I1046" s="139"/>
      <c r="J1046" s="139"/>
      <c r="K1046" s="139"/>
      <c r="L1046" s="139"/>
      <c r="M1046" s="139"/>
      <c r="N1046" s="139"/>
      <c r="O1046" s="139"/>
      <c r="P1046" s="139"/>
      <c r="Q1046" s="139"/>
      <c r="R1046" s="139"/>
      <c r="S1046" s="139"/>
      <c r="T1046" s="70"/>
      <c r="U1046" s="70"/>
      <c r="V1046" s="70"/>
      <c r="W1046" s="70"/>
      <c r="X1046" s="70"/>
      <c r="Y1046" s="70"/>
      <c r="Z1046" s="70"/>
      <c r="AA1046" s="70"/>
      <c r="AB1046" s="70"/>
      <c r="AC1046" s="70"/>
    </row>
    <row r="1047" spans="1:29" s="68" customFormat="1" x14ac:dyDescent="0.25">
      <c r="A1047" s="139"/>
      <c r="B1047" s="139"/>
      <c r="C1047" s="139"/>
      <c r="D1047" s="139"/>
      <c r="E1047" s="139"/>
      <c r="F1047" s="139"/>
      <c r="G1047" s="139"/>
      <c r="H1047" s="139"/>
      <c r="I1047" s="139"/>
      <c r="J1047" s="139"/>
      <c r="K1047" s="139"/>
      <c r="L1047" s="139"/>
      <c r="M1047" s="139"/>
      <c r="N1047" s="139"/>
      <c r="O1047" s="139"/>
      <c r="P1047" s="139"/>
      <c r="Q1047" s="139"/>
      <c r="R1047" s="139"/>
      <c r="S1047" s="139"/>
      <c r="T1047" s="70"/>
      <c r="U1047" s="70"/>
      <c r="V1047" s="70"/>
      <c r="W1047" s="70"/>
      <c r="X1047" s="70"/>
      <c r="Y1047" s="70"/>
      <c r="Z1047" s="70"/>
      <c r="AA1047" s="70"/>
      <c r="AB1047" s="70"/>
      <c r="AC1047" s="70"/>
    </row>
    <row r="1048" spans="1:29" s="68" customFormat="1" x14ac:dyDescent="0.25">
      <c r="A1048" s="139"/>
      <c r="B1048" s="139"/>
      <c r="C1048" s="139"/>
      <c r="D1048" s="139"/>
      <c r="E1048" s="139"/>
      <c r="F1048" s="139"/>
      <c r="G1048" s="139"/>
      <c r="H1048" s="139"/>
      <c r="I1048" s="139"/>
      <c r="J1048" s="139"/>
      <c r="K1048" s="139"/>
      <c r="L1048" s="139"/>
      <c r="M1048" s="139"/>
      <c r="N1048" s="139"/>
      <c r="O1048" s="139"/>
      <c r="P1048" s="139"/>
      <c r="Q1048" s="139"/>
      <c r="R1048" s="139"/>
      <c r="S1048" s="139"/>
      <c r="T1048" s="70"/>
      <c r="U1048" s="70"/>
      <c r="V1048" s="70"/>
      <c r="W1048" s="70"/>
      <c r="X1048" s="70"/>
      <c r="Y1048" s="70"/>
      <c r="Z1048" s="70"/>
      <c r="AA1048" s="70"/>
      <c r="AB1048" s="70"/>
      <c r="AC1048" s="70"/>
    </row>
    <row r="1049" spans="1:29" s="68" customFormat="1" x14ac:dyDescent="0.25">
      <c r="A1049" s="139"/>
      <c r="B1049" s="139"/>
      <c r="C1049" s="139"/>
      <c r="D1049" s="139"/>
      <c r="E1049" s="139"/>
      <c r="F1049" s="139"/>
      <c r="G1049" s="139"/>
      <c r="H1049" s="139"/>
      <c r="I1049" s="139"/>
      <c r="J1049" s="139"/>
      <c r="K1049" s="139"/>
      <c r="L1049" s="139"/>
      <c r="M1049" s="139"/>
      <c r="N1049" s="139"/>
      <c r="O1049" s="139"/>
      <c r="P1049" s="139"/>
      <c r="Q1049" s="139"/>
      <c r="R1049" s="139"/>
      <c r="S1049" s="139"/>
      <c r="T1049" s="70"/>
      <c r="U1049" s="70"/>
      <c r="V1049" s="70"/>
      <c r="W1049" s="70"/>
      <c r="X1049" s="70"/>
      <c r="Y1049" s="70"/>
      <c r="Z1049" s="70"/>
      <c r="AA1049" s="70"/>
      <c r="AB1049" s="70"/>
      <c r="AC1049" s="70"/>
    </row>
    <row r="1050" spans="1:29" s="68" customFormat="1" x14ac:dyDescent="0.25">
      <c r="A1050" s="139"/>
      <c r="B1050" s="139"/>
      <c r="C1050" s="139"/>
      <c r="D1050" s="139"/>
      <c r="E1050" s="139"/>
      <c r="F1050" s="139"/>
      <c r="G1050" s="139"/>
      <c r="H1050" s="139"/>
      <c r="I1050" s="139"/>
      <c r="J1050" s="139"/>
      <c r="K1050" s="139"/>
      <c r="L1050" s="139"/>
      <c r="M1050" s="139"/>
      <c r="N1050" s="139"/>
      <c r="O1050" s="139"/>
      <c r="P1050" s="139"/>
      <c r="Q1050" s="139"/>
      <c r="R1050" s="139"/>
      <c r="S1050" s="139"/>
      <c r="T1050" s="70"/>
      <c r="U1050" s="70"/>
      <c r="V1050" s="70"/>
      <c r="W1050" s="70"/>
      <c r="X1050" s="70"/>
      <c r="Y1050" s="70"/>
      <c r="Z1050" s="70"/>
      <c r="AA1050" s="70"/>
      <c r="AB1050" s="70"/>
      <c r="AC1050" s="70"/>
    </row>
    <row r="1051" spans="1:29" s="68" customFormat="1" x14ac:dyDescent="0.25">
      <c r="A1051" s="139"/>
      <c r="B1051" s="139"/>
      <c r="C1051" s="139"/>
      <c r="D1051" s="139"/>
      <c r="E1051" s="139"/>
      <c r="F1051" s="139"/>
      <c r="G1051" s="139"/>
      <c r="H1051" s="139"/>
      <c r="I1051" s="139"/>
      <c r="J1051" s="139"/>
      <c r="K1051" s="139"/>
      <c r="L1051" s="139"/>
      <c r="M1051" s="139"/>
      <c r="N1051" s="139"/>
      <c r="O1051" s="139"/>
      <c r="P1051" s="139"/>
      <c r="Q1051" s="139"/>
      <c r="R1051" s="139"/>
      <c r="S1051" s="139"/>
      <c r="T1051" s="70"/>
      <c r="U1051" s="70"/>
      <c r="V1051" s="70"/>
      <c r="W1051" s="70"/>
      <c r="X1051" s="70"/>
      <c r="Y1051" s="70"/>
      <c r="Z1051" s="70"/>
      <c r="AA1051" s="70"/>
      <c r="AB1051" s="70"/>
      <c r="AC1051" s="70"/>
    </row>
    <row r="1052" spans="1:29" s="68" customFormat="1" x14ac:dyDescent="0.25">
      <c r="A1052" s="139"/>
      <c r="B1052" s="139"/>
      <c r="C1052" s="139"/>
      <c r="D1052" s="139"/>
      <c r="E1052" s="139"/>
      <c r="F1052" s="139"/>
      <c r="G1052" s="139"/>
      <c r="H1052" s="139"/>
      <c r="I1052" s="139"/>
      <c r="J1052" s="139"/>
      <c r="K1052" s="139"/>
      <c r="L1052" s="139"/>
      <c r="M1052" s="139"/>
      <c r="N1052" s="139"/>
      <c r="O1052" s="139"/>
      <c r="P1052" s="139"/>
      <c r="Q1052" s="139"/>
      <c r="R1052" s="139"/>
      <c r="S1052" s="139"/>
      <c r="T1052" s="70"/>
      <c r="U1052" s="70"/>
      <c r="V1052" s="70"/>
      <c r="W1052" s="70"/>
      <c r="X1052" s="70"/>
      <c r="Y1052" s="70"/>
      <c r="Z1052" s="70"/>
      <c r="AA1052" s="70"/>
      <c r="AB1052" s="70"/>
      <c r="AC1052" s="70"/>
    </row>
    <row r="1053" spans="1:29" s="68" customFormat="1" x14ac:dyDescent="0.25">
      <c r="A1053" s="139"/>
      <c r="B1053" s="139"/>
      <c r="C1053" s="139"/>
      <c r="D1053" s="139"/>
      <c r="E1053" s="139"/>
      <c r="F1053" s="139"/>
      <c r="G1053" s="139"/>
      <c r="H1053" s="139"/>
      <c r="I1053" s="139"/>
      <c r="J1053" s="139"/>
      <c r="K1053" s="139"/>
      <c r="L1053" s="139"/>
      <c r="M1053" s="139"/>
      <c r="N1053" s="139"/>
      <c r="O1053" s="139"/>
      <c r="P1053" s="139"/>
      <c r="Q1053" s="139"/>
      <c r="R1053" s="139"/>
      <c r="S1053" s="139"/>
      <c r="T1053" s="70"/>
      <c r="U1053" s="70"/>
      <c r="V1053" s="70"/>
      <c r="W1053" s="70"/>
      <c r="X1053" s="70"/>
      <c r="Y1053" s="70"/>
      <c r="Z1053" s="70"/>
      <c r="AA1053" s="70"/>
      <c r="AB1053" s="70"/>
      <c r="AC1053" s="70"/>
    </row>
    <row r="1054" spans="1:29" s="68" customFormat="1" x14ac:dyDescent="0.25">
      <c r="A1054" s="139"/>
      <c r="B1054" s="139"/>
      <c r="C1054" s="139"/>
      <c r="D1054" s="139"/>
      <c r="E1054" s="139"/>
      <c r="F1054" s="139"/>
      <c r="G1054" s="139"/>
      <c r="H1054" s="139"/>
      <c r="I1054" s="139"/>
      <c r="J1054" s="139"/>
      <c r="K1054" s="139"/>
      <c r="L1054" s="139"/>
      <c r="M1054" s="139"/>
      <c r="N1054" s="139"/>
      <c r="O1054" s="139"/>
      <c r="P1054" s="139"/>
      <c r="Q1054" s="139"/>
      <c r="R1054" s="139"/>
      <c r="S1054" s="139"/>
      <c r="T1054" s="70"/>
      <c r="U1054" s="70"/>
      <c r="V1054" s="70"/>
      <c r="W1054" s="70"/>
      <c r="X1054" s="70"/>
      <c r="Y1054" s="70"/>
      <c r="Z1054" s="70"/>
      <c r="AA1054" s="70"/>
      <c r="AB1054" s="70"/>
      <c r="AC1054" s="70"/>
    </row>
    <row r="1055" spans="1:29" s="68" customFormat="1" x14ac:dyDescent="0.25">
      <c r="A1055" s="139"/>
      <c r="B1055" s="139"/>
      <c r="C1055" s="139"/>
      <c r="D1055" s="139"/>
      <c r="E1055" s="139"/>
      <c r="F1055" s="139"/>
      <c r="G1055" s="139"/>
      <c r="H1055" s="139"/>
      <c r="I1055" s="139"/>
      <c r="J1055" s="139"/>
      <c r="K1055" s="139"/>
      <c r="L1055" s="139"/>
      <c r="M1055" s="139"/>
      <c r="N1055" s="139"/>
      <c r="O1055" s="139"/>
      <c r="P1055" s="139"/>
      <c r="Q1055" s="139"/>
      <c r="R1055" s="139"/>
      <c r="S1055" s="139"/>
      <c r="T1055" s="70"/>
      <c r="U1055" s="70"/>
      <c r="V1055" s="70"/>
      <c r="W1055" s="70"/>
      <c r="X1055" s="70"/>
      <c r="Y1055" s="70"/>
      <c r="Z1055" s="70"/>
      <c r="AA1055" s="70"/>
      <c r="AB1055" s="70"/>
      <c r="AC1055" s="70"/>
    </row>
    <row r="1056" spans="1:29" s="68" customFormat="1" x14ac:dyDescent="0.25">
      <c r="A1056" s="139"/>
      <c r="B1056" s="139"/>
      <c r="C1056" s="139"/>
      <c r="D1056" s="139"/>
      <c r="E1056" s="139"/>
      <c r="F1056" s="139"/>
      <c r="G1056" s="139"/>
      <c r="H1056" s="139"/>
      <c r="I1056" s="139"/>
      <c r="J1056" s="139"/>
      <c r="K1056" s="139"/>
      <c r="L1056" s="139"/>
      <c r="M1056" s="139"/>
      <c r="N1056" s="139"/>
      <c r="O1056" s="139"/>
      <c r="P1056" s="139"/>
      <c r="Q1056" s="139"/>
      <c r="R1056" s="139"/>
      <c r="S1056" s="139"/>
      <c r="T1056" s="70"/>
      <c r="U1056" s="70"/>
      <c r="V1056" s="70"/>
      <c r="W1056" s="70"/>
      <c r="X1056" s="70"/>
      <c r="Y1056" s="70"/>
      <c r="Z1056" s="70"/>
      <c r="AA1056" s="70"/>
      <c r="AB1056" s="70"/>
      <c r="AC1056" s="70"/>
    </row>
    <row r="1057" spans="1:29" s="68" customFormat="1" x14ac:dyDescent="0.25">
      <c r="A1057" s="139"/>
      <c r="B1057" s="139"/>
      <c r="C1057" s="139"/>
      <c r="D1057" s="139"/>
      <c r="E1057" s="139"/>
      <c r="F1057" s="139"/>
      <c r="G1057" s="139"/>
      <c r="H1057" s="139"/>
      <c r="I1057" s="139"/>
      <c r="J1057" s="139"/>
      <c r="K1057" s="139"/>
      <c r="L1057" s="139"/>
      <c r="M1057" s="139"/>
      <c r="N1057" s="139"/>
      <c r="O1057" s="139"/>
      <c r="P1057" s="139"/>
      <c r="Q1057" s="139"/>
      <c r="R1057" s="139"/>
      <c r="S1057" s="139"/>
      <c r="T1057" s="70"/>
      <c r="U1057" s="70"/>
      <c r="V1057" s="70"/>
      <c r="W1057" s="70"/>
      <c r="X1057" s="70"/>
      <c r="Y1057" s="70"/>
      <c r="Z1057" s="70"/>
      <c r="AA1057" s="70"/>
      <c r="AB1057" s="70"/>
      <c r="AC1057" s="70"/>
    </row>
    <row r="1058" spans="1:29" s="68" customFormat="1" x14ac:dyDescent="0.25">
      <c r="A1058" s="139"/>
      <c r="B1058" s="139"/>
      <c r="C1058" s="139"/>
      <c r="D1058" s="139"/>
      <c r="E1058" s="139"/>
      <c r="F1058" s="139"/>
      <c r="G1058" s="139"/>
      <c r="H1058" s="139"/>
      <c r="I1058" s="139"/>
      <c r="J1058" s="139"/>
      <c r="K1058" s="139"/>
      <c r="L1058" s="139"/>
      <c r="M1058" s="139"/>
      <c r="N1058" s="139"/>
      <c r="O1058" s="139"/>
      <c r="P1058" s="139"/>
      <c r="Q1058" s="139"/>
      <c r="R1058" s="139"/>
      <c r="S1058" s="139"/>
      <c r="T1058" s="70"/>
      <c r="U1058" s="70"/>
      <c r="V1058" s="70"/>
      <c r="W1058" s="70"/>
      <c r="X1058" s="70"/>
      <c r="Y1058" s="70"/>
      <c r="Z1058" s="70"/>
      <c r="AA1058" s="70"/>
      <c r="AB1058" s="70"/>
      <c r="AC1058" s="70"/>
    </row>
    <row r="1059" spans="1:29" s="68" customFormat="1" x14ac:dyDescent="0.25">
      <c r="A1059" s="139"/>
      <c r="B1059" s="139"/>
      <c r="C1059" s="139"/>
      <c r="D1059" s="139"/>
      <c r="E1059" s="139"/>
      <c r="F1059" s="139"/>
      <c r="G1059" s="139"/>
      <c r="H1059" s="139"/>
      <c r="I1059" s="139"/>
      <c r="J1059" s="139"/>
      <c r="K1059" s="139"/>
      <c r="L1059" s="139"/>
      <c r="M1059" s="139"/>
      <c r="N1059" s="139"/>
      <c r="O1059" s="139"/>
      <c r="P1059" s="139"/>
      <c r="Q1059" s="139"/>
      <c r="R1059" s="139"/>
      <c r="S1059" s="139"/>
      <c r="T1059" s="70"/>
      <c r="U1059" s="70"/>
      <c r="V1059" s="70"/>
      <c r="W1059" s="70"/>
      <c r="X1059" s="70"/>
      <c r="Y1059" s="70"/>
      <c r="Z1059" s="70"/>
      <c r="AA1059" s="70"/>
      <c r="AB1059" s="70"/>
      <c r="AC1059" s="70"/>
    </row>
    <row r="1060" spans="1:29" s="68" customFormat="1" x14ac:dyDescent="0.25">
      <c r="A1060" s="139"/>
      <c r="B1060" s="139"/>
      <c r="C1060" s="139"/>
      <c r="D1060" s="139"/>
      <c r="E1060" s="139"/>
      <c r="F1060" s="139"/>
      <c r="G1060" s="139"/>
      <c r="H1060" s="139"/>
      <c r="I1060" s="139"/>
      <c r="J1060" s="139"/>
      <c r="K1060" s="139"/>
      <c r="L1060" s="139"/>
      <c r="M1060" s="139"/>
      <c r="N1060" s="139"/>
      <c r="O1060" s="139"/>
      <c r="P1060" s="139"/>
      <c r="Q1060" s="139"/>
      <c r="R1060" s="139"/>
      <c r="S1060" s="139"/>
      <c r="T1060" s="70"/>
      <c r="U1060" s="70"/>
      <c r="V1060" s="70"/>
      <c r="W1060" s="70"/>
      <c r="X1060" s="70"/>
      <c r="Y1060" s="70"/>
      <c r="Z1060" s="70"/>
      <c r="AA1060" s="70"/>
      <c r="AB1060" s="70"/>
      <c r="AC1060" s="70"/>
    </row>
    <row r="1061" spans="1:29" s="68" customFormat="1" x14ac:dyDescent="0.25">
      <c r="A1061" s="139"/>
      <c r="B1061" s="139"/>
      <c r="C1061" s="139"/>
      <c r="D1061" s="139"/>
      <c r="E1061" s="139"/>
      <c r="F1061" s="139"/>
      <c r="G1061" s="139"/>
      <c r="H1061" s="139"/>
      <c r="I1061" s="139"/>
      <c r="J1061" s="139"/>
      <c r="K1061" s="139"/>
      <c r="L1061" s="139"/>
      <c r="M1061" s="139"/>
      <c r="N1061" s="139"/>
      <c r="O1061" s="139"/>
      <c r="P1061" s="139"/>
      <c r="Q1061" s="139"/>
      <c r="R1061" s="139"/>
      <c r="S1061" s="139"/>
      <c r="T1061" s="70"/>
      <c r="U1061" s="70"/>
      <c r="V1061" s="70"/>
      <c r="W1061" s="70"/>
      <c r="X1061" s="70"/>
      <c r="Y1061" s="70"/>
      <c r="Z1061" s="70"/>
      <c r="AA1061" s="70"/>
      <c r="AB1061" s="70"/>
      <c r="AC1061" s="70"/>
    </row>
    <row r="1062" spans="1:29" s="68" customFormat="1" x14ac:dyDescent="0.25">
      <c r="A1062" s="139"/>
      <c r="B1062" s="139"/>
      <c r="C1062" s="139"/>
      <c r="D1062" s="139"/>
      <c r="E1062" s="139"/>
      <c r="F1062" s="139"/>
      <c r="G1062" s="139"/>
      <c r="H1062" s="139"/>
      <c r="I1062" s="139"/>
      <c r="J1062" s="139"/>
      <c r="K1062" s="139"/>
      <c r="L1062" s="139"/>
      <c r="M1062" s="139"/>
      <c r="N1062" s="139"/>
      <c r="O1062" s="139"/>
      <c r="P1062" s="139"/>
      <c r="Q1062" s="139"/>
      <c r="R1062" s="139"/>
      <c r="S1062" s="139"/>
      <c r="T1062" s="70"/>
      <c r="U1062" s="70"/>
      <c r="V1062" s="70"/>
      <c r="W1062" s="70"/>
      <c r="X1062" s="70"/>
      <c r="Y1062" s="70"/>
      <c r="Z1062" s="70"/>
      <c r="AA1062" s="70"/>
      <c r="AB1062" s="70"/>
      <c r="AC1062" s="70"/>
    </row>
    <row r="1063" spans="1:29" s="68" customFormat="1" x14ac:dyDescent="0.25">
      <c r="A1063" s="139"/>
      <c r="B1063" s="139"/>
      <c r="C1063" s="139"/>
      <c r="D1063" s="139"/>
      <c r="E1063" s="139"/>
      <c r="F1063" s="139"/>
      <c r="G1063" s="139"/>
      <c r="H1063" s="139"/>
      <c r="I1063" s="139"/>
      <c r="J1063" s="139"/>
      <c r="K1063" s="139"/>
      <c r="L1063" s="139"/>
      <c r="M1063" s="139"/>
      <c r="N1063" s="139"/>
      <c r="O1063" s="139"/>
      <c r="P1063" s="139"/>
      <c r="Q1063" s="139"/>
      <c r="R1063" s="139"/>
      <c r="S1063" s="139"/>
      <c r="T1063" s="70"/>
      <c r="U1063" s="70"/>
      <c r="V1063" s="70"/>
      <c r="W1063" s="70"/>
      <c r="X1063" s="70"/>
      <c r="Y1063" s="70"/>
      <c r="Z1063" s="70"/>
      <c r="AA1063" s="70"/>
      <c r="AB1063" s="70"/>
      <c r="AC1063" s="70"/>
    </row>
    <row r="1064" spans="1:29" s="68" customFormat="1" x14ac:dyDescent="0.25">
      <c r="A1064" s="139"/>
      <c r="B1064" s="139"/>
      <c r="C1064" s="139"/>
      <c r="D1064" s="139"/>
      <c r="E1064" s="139"/>
      <c r="F1064" s="139"/>
      <c r="G1064" s="139"/>
      <c r="H1064" s="139"/>
      <c r="I1064" s="139"/>
      <c r="J1064" s="139"/>
      <c r="K1064" s="139"/>
      <c r="L1064" s="139"/>
      <c r="M1064" s="139"/>
      <c r="N1064" s="139"/>
      <c r="O1064" s="139"/>
      <c r="P1064" s="139"/>
      <c r="Q1064" s="139"/>
      <c r="R1064" s="139"/>
      <c r="S1064" s="139"/>
      <c r="T1064" s="70"/>
      <c r="U1064" s="70"/>
      <c r="V1064" s="70"/>
      <c r="W1064" s="70"/>
      <c r="X1064" s="70"/>
      <c r="Y1064" s="70"/>
      <c r="Z1064" s="70"/>
      <c r="AA1064" s="70"/>
      <c r="AB1064" s="70"/>
      <c r="AC1064" s="70"/>
    </row>
    <row r="1065" spans="1:29" s="68" customFormat="1" x14ac:dyDescent="0.25">
      <c r="A1065" s="139"/>
      <c r="B1065" s="139"/>
      <c r="C1065" s="139"/>
      <c r="D1065" s="139"/>
      <c r="E1065" s="139"/>
      <c r="F1065" s="139"/>
      <c r="G1065" s="139"/>
      <c r="H1065" s="139"/>
      <c r="I1065" s="139"/>
      <c r="J1065" s="139"/>
      <c r="K1065" s="139"/>
      <c r="L1065" s="139"/>
      <c r="M1065" s="139"/>
      <c r="N1065" s="139"/>
      <c r="O1065" s="139"/>
      <c r="P1065" s="139"/>
      <c r="Q1065" s="139"/>
      <c r="R1065" s="139"/>
      <c r="S1065" s="139"/>
      <c r="T1065" s="70"/>
      <c r="U1065" s="70"/>
      <c r="V1065" s="70"/>
      <c r="W1065" s="70"/>
      <c r="X1065" s="70"/>
      <c r="Y1065" s="70"/>
      <c r="Z1065" s="70"/>
      <c r="AA1065" s="70"/>
      <c r="AB1065" s="70"/>
      <c r="AC1065" s="70"/>
    </row>
    <row r="1066" spans="1:29" s="68" customFormat="1" x14ac:dyDescent="0.25">
      <c r="A1066" s="139"/>
      <c r="B1066" s="139"/>
      <c r="C1066" s="139"/>
      <c r="D1066" s="139"/>
      <c r="E1066" s="139"/>
      <c r="F1066" s="139"/>
      <c r="G1066" s="139"/>
      <c r="H1066" s="139"/>
      <c r="I1066" s="139"/>
      <c r="J1066" s="139"/>
      <c r="K1066" s="139"/>
      <c r="L1066" s="139"/>
      <c r="M1066" s="139"/>
      <c r="N1066" s="139"/>
      <c r="O1066" s="139"/>
      <c r="P1066" s="139"/>
      <c r="Q1066" s="139"/>
      <c r="R1066" s="139"/>
      <c r="S1066" s="139"/>
      <c r="T1066" s="70"/>
      <c r="U1066" s="70"/>
      <c r="V1066" s="70"/>
      <c r="W1066" s="70"/>
      <c r="X1066" s="70"/>
      <c r="Y1066" s="70"/>
      <c r="Z1066" s="70"/>
      <c r="AA1066" s="70"/>
      <c r="AB1066" s="70"/>
      <c r="AC1066" s="70"/>
    </row>
    <row r="1067" spans="1:29" s="68" customFormat="1" x14ac:dyDescent="0.25">
      <c r="A1067" s="139"/>
      <c r="B1067" s="139"/>
      <c r="C1067" s="139"/>
      <c r="D1067" s="139"/>
      <c r="E1067" s="139"/>
      <c r="F1067" s="139"/>
      <c r="G1067" s="139"/>
      <c r="H1067" s="139"/>
      <c r="I1067" s="139"/>
      <c r="J1067" s="139"/>
      <c r="K1067" s="139"/>
      <c r="L1067" s="139"/>
      <c r="M1067" s="139"/>
      <c r="N1067" s="139"/>
      <c r="O1067" s="139"/>
      <c r="P1067" s="139"/>
      <c r="Q1067" s="139"/>
      <c r="R1067" s="139"/>
      <c r="S1067" s="139"/>
      <c r="T1067" s="70"/>
      <c r="U1067" s="70"/>
      <c r="V1067" s="70"/>
      <c r="W1067" s="70"/>
      <c r="X1067" s="70"/>
      <c r="Y1067" s="70"/>
      <c r="Z1067" s="70"/>
      <c r="AA1067" s="70"/>
      <c r="AB1067" s="70"/>
      <c r="AC1067" s="70"/>
    </row>
    <row r="1068" spans="1:29" s="68" customFormat="1" x14ac:dyDescent="0.25">
      <c r="A1068" s="139"/>
      <c r="B1068" s="139"/>
      <c r="C1068" s="139"/>
      <c r="D1068" s="139"/>
      <c r="E1068" s="139"/>
      <c r="F1068" s="139"/>
      <c r="G1068" s="139"/>
      <c r="H1068" s="139"/>
      <c r="I1068" s="139"/>
      <c r="J1068" s="139"/>
      <c r="K1068" s="139"/>
      <c r="L1068" s="139"/>
      <c r="M1068" s="139"/>
      <c r="N1068" s="139"/>
      <c r="O1068" s="139"/>
      <c r="P1068" s="139"/>
      <c r="Q1068" s="139"/>
      <c r="R1068" s="139"/>
      <c r="S1068" s="139"/>
      <c r="T1068" s="70"/>
      <c r="U1068" s="70"/>
      <c r="V1068" s="70"/>
      <c r="W1068" s="70"/>
      <c r="X1068" s="70"/>
      <c r="Y1068" s="70"/>
      <c r="Z1068" s="70"/>
      <c r="AA1068" s="70"/>
      <c r="AB1068" s="70"/>
      <c r="AC1068" s="70"/>
    </row>
    <row r="1069" spans="1:29" s="68" customFormat="1" x14ac:dyDescent="0.25">
      <c r="A1069" s="139"/>
      <c r="B1069" s="139"/>
      <c r="C1069" s="139"/>
      <c r="D1069" s="139"/>
      <c r="E1069" s="139"/>
      <c r="F1069" s="139"/>
      <c r="G1069" s="139"/>
      <c r="H1069" s="139"/>
      <c r="I1069" s="139"/>
      <c r="J1069" s="139"/>
      <c r="K1069" s="139"/>
      <c r="L1069" s="139"/>
      <c r="M1069" s="139"/>
      <c r="N1069" s="139"/>
      <c r="O1069" s="139"/>
      <c r="P1069" s="139"/>
      <c r="Q1069" s="139"/>
      <c r="R1069" s="139"/>
      <c r="S1069" s="139"/>
      <c r="T1069" s="70"/>
      <c r="U1069" s="70"/>
      <c r="V1069" s="70"/>
      <c r="W1069" s="70"/>
      <c r="X1069" s="70"/>
      <c r="Y1069" s="70"/>
      <c r="Z1069" s="70"/>
      <c r="AA1069" s="70"/>
      <c r="AB1069" s="70"/>
      <c r="AC1069" s="70"/>
    </row>
    <row r="1070" spans="1:29" s="68" customFormat="1" x14ac:dyDescent="0.25">
      <c r="A1070" s="139"/>
      <c r="B1070" s="139"/>
      <c r="C1070" s="139"/>
      <c r="D1070" s="139"/>
      <c r="E1070" s="139"/>
      <c r="F1070" s="139"/>
      <c r="G1070" s="139"/>
      <c r="H1070" s="139"/>
      <c r="I1070" s="139"/>
      <c r="J1070" s="139"/>
      <c r="K1070" s="139"/>
      <c r="L1070" s="139"/>
      <c r="M1070" s="139"/>
      <c r="N1070" s="139"/>
      <c r="O1070" s="139"/>
      <c r="P1070" s="139"/>
      <c r="Q1070" s="139"/>
      <c r="R1070" s="139"/>
      <c r="S1070" s="139"/>
      <c r="T1070" s="70"/>
      <c r="U1070" s="70"/>
      <c r="V1070" s="70"/>
      <c r="W1070" s="70"/>
      <c r="X1070" s="70"/>
      <c r="Y1070" s="70"/>
      <c r="Z1070" s="70"/>
      <c r="AA1070" s="70"/>
      <c r="AB1070" s="70"/>
      <c r="AC1070" s="70"/>
    </row>
    <row r="1071" spans="1:29" s="68" customFormat="1" x14ac:dyDescent="0.25">
      <c r="A1071" s="139"/>
      <c r="B1071" s="139"/>
      <c r="C1071" s="139"/>
      <c r="D1071" s="139"/>
      <c r="E1071" s="139"/>
      <c r="F1071" s="139"/>
      <c r="G1071" s="139"/>
      <c r="H1071" s="139"/>
      <c r="I1071" s="139"/>
      <c r="J1071" s="139"/>
      <c r="K1071" s="139"/>
      <c r="L1071" s="139"/>
      <c r="M1071" s="139"/>
      <c r="N1071" s="139"/>
      <c r="O1071" s="139"/>
      <c r="P1071" s="139"/>
      <c r="Q1071" s="139"/>
      <c r="R1071" s="139"/>
      <c r="S1071" s="139"/>
      <c r="T1071" s="70"/>
      <c r="U1071" s="70"/>
      <c r="V1071" s="70"/>
      <c r="W1071" s="70"/>
      <c r="X1071" s="70"/>
      <c r="Y1071" s="70"/>
      <c r="Z1071" s="70"/>
      <c r="AA1071" s="70"/>
      <c r="AB1071" s="70"/>
      <c r="AC1071" s="70"/>
    </row>
    <row r="1072" spans="1:29" s="68" customFormat="1" x14ac:dyDescent="0.25">
      <c r="A1072" s="139"/>
      <c r="B1072" s="139"/>
      <c r="C1072" s="139"/>
      <c r="D1072" s="139"/>
      <c r="E1072" s="139"/>
      <c r="F1072" s="139"/>
      <c r="G1072" s="139"/>
      <c r="H1072" s="139"/>
      <c r="I1072" s="139"/>
      <c r="J1072" s="139"/>
      <c r="K1072" s="139"/>
      <c r="L1072" s="139"/>
      <c r="M1072" s="139"/>
      <c r="N1072" s="139"/>
      <c r="O1072" s="139"/>
      <c r="P1072" s="139"/>
      <c r="Q1072" s="139"/>
      <c r="R1072" s="139"/>
      <c r="S1072" s="139"/>
      <c r="T1072" s="70"/>
      <c r="U1072" s="70"/>
      <c r="V1072" s="70"/>
      <c r="W1072" s="70"/>
      <c r="X1072" s="70"/>
      <c r="Y1072" s="70"/>
      <c r="Z1072" s="70"/>
      <c r="AA1072" s="70"/>
      <c r="AB1072" s="70"/>
      <c r="AC1072" s="70"/>
    </row>
    <row r="1073" spans="1:29" s="68" customFormat="1" x14ac:dyDescent="0.25">
      <c r="A1073" s="139"/>
      <c r="B1073" s="139"/>
      <c r="C1073" s="139"/>
      <c r="D1073" s="139"/>
      <c r="E1073" s="139"/>
      <c r="F1073" s="139"/>
      <c r="G1073" s="139"/>
      <c r="H1073" s="139"/>
      <c r="I1073" s="139"/>
      <c r="J1073" s="139"/>
      <c r="K1073" s="139"/>
      <c r="L1073" s="139"/>
      <c r="M1073" s="139"/>
      <c r="N1073" s="139"/>
      <c r="O1073" s="139"/>
      <c r="P1073" s="139"/>
      <c r="Q1073" s="139"/>
      <c r="R1073" s="139"/>
      <c r="S1073" s="139"/>
      <c r="T1073" s="70"/>
      <c r="U1073" s="70"/>
      <c r="V1073" s="70"/>
      <c r="W1073" s="70"/>
      <c r="X1073" s="70"/>
      <c r="Y1073" s="70"/>
      <c r="Z1073" s="70"/>
      <c r="AA1073" s="70"/>
      <c r="AB1073" s="70"/>
      <c r="AC1073" s="70"/>
    </row>
    <row r="1074" spans="1:29" s="68" customFormat="1" x14ac:dyDescent="0.25">
      <c r="A1074" s="139"/>
      <c r="B1074" s="139"/>
      <c r="C1074" s="139"/>
      <c r="D1074" s="139"/>
      <c r="E1074" s="139"/>
      <c r="F1074" s="139"/>
      <c r="G1074" s="139"/>
      <c r="H1074" s="139"/>
      <c r="I1074" s="139"/>
      <c r="J1074" s="139"/>
      <c r="K1074" s="139"/>
      <c r="L1074" s="139"/>
      <c r="M1074" s="139"/>
      <c r="N1074" s="139"/>
      <c r="O1074" s="139"/>
      <c r="P1074" s="139"/>
      <c r="Q1074" s="139"/>
      <c r="R1074" s="139"/>
      <c r="S1074" s="139"/>
      <c r="T1074" s="70"/>
      <c r="U1074" s="70"/>
      <c r="V1074" s="70"/>
      <c r="W1074" s="70"/>
      <c r="X1074" s="70"/>
      <c r="Y1074" s="70"/>
      <c r="Z1074" s="70"/>
      <c r="AA1074" s="70"/>
      <c r="AB1074" s="70"/>
      <c r="AC1074" s="70"/>
    </row>
    <row r="1075" spans="1:29" s="68" customFormat="1" x14ac:dyDescent="0.25">
      <c r="A1075" s="139"/>
      <c r="B1075" s="139"/>
      <c r="C1075" s="139"/>
      <c r="D1075" s="139"/>
      <c r="E1075" s="139"/>
      <c r="F1075" s="139"/>
      <c r="G1075" s="139"/>
      <c r="H1075" s="139"/>
      <c r="I1075" s="139"/>
      <c r="J1075" s="139"/>
      <c r="K1075" s="139"/>
      <c r="L1075" s="139"/>
      <c r="M1075" s="139"/>
      <c r="N1075" s="139"/>
      <c r="O1075" s="139"/>
      <c r="P1075" s="139"/>
      <c r="Q1075" s="139"/>
      <c r="R1075" s="139"/>
      <c r="S1075" s="139"/>
      <c r="T1075" s="70"/>
      <c r="U1075" s="70"/>
      <c r="V1075" s="70"/>
      <c r="W1075" s="70"/>
      <c r="X1075" s="70"/>
      <c r="Y1075" s="70"/>
      <c r="Z1075" s="70"/>
      <c r="AA1075" s="70"/>
      <c r="AB1075" s="70"/>
      <c r="AC1075" s="70"/>
    </row>
    <row r="1076" spans="1:29" s="68" customFormat="1" x14ac:dyDescent="0.25">
      <c r="A1076" s="139"/>
      <c r="B1076" s="139"/>
      <c r="C1076" s="139"/>
      <c r="D1076" s="139"/>
      <c r="E1076" s="139"/>
      <c r="F1076" s="139"/>
      <c r="G1076" s="139"/>
      <c r="H1076" s="139"/>
      <c r="I1076" s="139"/>
      <c r="J1076" s="139"/>
      <c r="K1076" s="139"/>
      <c r="L1076" s="139"/>
      <c r="M1076" s="139"/>
      <c r="N1076" s="139"/>
      <c r="O1076" s="139"/>
      <c r="P1076" s="139"/>
      <c r="Q1076" s="139"/>
      <c r="R1076" s="139"/>
      <c r="S1076" s="139"/>
      <c r="T1076" s="70"/>
      <c r="U1076" s="70"/>
      <c r="V1076" s="70"/>
      <c r="W1076" s="70"/>
      <c r="X1076" s="70"/>
      <c r="Y1076" s="70"/>
      <c r="Z1076" s="70"/>
      <c r="AA1076" s="70"/>
      <c r="AB1076" s="70"/>
      <c r="AC1076" s="70"/>
    </row>
    <row r="1077" spans="1:29" s="68" customFormat="1" x14ac:dyDescent="0.25">
      <c r="A1077" s="139"/>
      <c r="B1077" s="139"/>
      <c r="C1077" s="139"/>
      <c r="D1077" s="139"/>
      <c r="E1077" s="139"/>
      <c r="F1077" s="139"/>
      <c r="G1077" s="139"/>
      <c r="H1077" s="139"/>
      <c r="I1077" s="139"/>
      <c r="J1077" s="139"/>
      <c r="K1077" s="139"/>
      <c r="L1077" s="139"/>
      <c r="M1077" s="139"/>
      <c r="N1077" s="139"/>
      <c r="O1077" s="139"/>
      <c r="P1077" s="139"/>
      <c r="Q1077" s="139"/>
      <c r="R1077" s="139"/>
      <c r="S1077" s="139"/>
      <c r="T1077" s="70"/>
      <c r="U1077" s="70"/>
      <c r="V1077" s="70"/>
      <c r="W1077" s="70"/>
      <c r="X1077" s="70"/>
      <c r="Y1077" s="70"/>
      <c r="Z1077" s="70"/>
      <c r="AA1077" s="70"/>
      <c r="AB1077" s="70"/>
      <c r="AC1077" s="70"/>
    </row>
    <row r="1078" spans="1:29" s="68" customFormat="1" x14ac:dyDescent="0.25">
      <c r="A1078" s="139"/>
      <c r="B1078" s="139"/>
      <c r="C1078" s="139"/>
      <c r="D1078" s="139"/>
      <c r="E1078" s="139"/>
      <c r="F1078" s="139"/>
      <c r="G1078" s="139"/>
      <c r="H1078" s="139"/>
      <c r="I1078" s="139"/>
      <c r="J1078" s="139"/>
      <c r="K1078" s="139"/>
      <c r="L1078" s="139"/>
      <c r="M1078" s="139"/>
      <c r="N1078" s="139"/>
      <c r="O1078" s="139"/>
      <c r="P1078" s="139"/>
      <c r="Q1078" s="139"/>
      <c r="R1078" s="139"/>
      <c r="S1078" s="139"/>
      <c r="T1078" s="70"/>
      <c r="U1078" s="70"/>
      <c r="V1078" s="70"/>
      <c r="W1078" s="70"/>
      <c r="X1078" s="70"/>
      <c r="Y1078" s="70"/>
      <c r="Z1078" s="70"/>
      <c r="AA1078" s="70"/>
      <c r="AB1078" s="70"/>
      <c r="AC1078" s="70"/>
    </row>
    <row r="1079" spans="1:29" s="68" customFormat="1" x14ac:dyDescent="0.25">
      <c r="A1079" s="139"/>
      <c r="B1079" s="139"/>
      <c r="C1079" s="139"/>
      <c r="D1079" s="139"/>
      <c r="E1079" s="139"/>
      <c r="F1079" s="139"/>
      <c r="G1079" s="139"/>
      <c r="H1079" s="139"/>
      <c r="I1079" s="139"/>
      <c r="J1079" s="139"/>
      <c r="K1079" s="139"/>
      <c r="L1079" s="139"/>
      <c r="M1079" s="139"/>
      <c r="N1079" s="139"/>
      <c r="O1079" s="139"/>
      <c r="P1079" s="139"/>
      <c r="Q1079" s="139"/>
      <c r="R1079" s="139"/>
      <c r="S1079" s="139"/>
      <c r="T1079" s="70"/>
      <c r="U1079" s="70"/>
      <c r="V1079" s="70"/>
      <c r="W1079" s="70"/>
      <c r="X1079" s="70"/>
      <c r="Y1079" s="70"/>
      <c r="Z1079" s="70"/>
      <c r="AA1079" s="70"/>
      <c r="AB1079" s="70"/>
      <c r="AC1079" s="70"/>
    </row>
    <row r="1080" spans="1:29" s="68" customFormat="1" x14ac:dyDescent="0.25">
      <c r="A1080" s="139"/>
      <c r="B1080" s="139"/>
      <c r="C1080" s="139"/>
      <c r="D1080" s="139"/>
      <c r="E1080" s="139"/>
      <c r="F1080" s="139"/>
      <c r="G1080" s="139"/>
      <c r="H1080" s="139"/>
      <c r="I1080" s="139"/>
      <c r="J1080" s="139"/>
      <c r="K1080" s="139"/>
      <c r="L1080" s="139"/>
      <c r="M1080" s="139"/>
      <c r="N1080" s="139"/>
      <c r="O1080" s="139"/>
      <c r="P1080" s="139"/>
      <c r="Q1080" s="139"/>
      <c r="R1080" s="139"/>
      <c r="S1080" s="139"/>
      <c r="T1080" s="70"/>
      <c r="U1080" s="70"/>
      <c r="V1080" s="70"/>
      <c r="W1080" s="70"/>
      <c r="X1080" s="70"/>
      <c r="Y1080" s="70"/>
      <c r="Z1080" s="70"/>
      <c r="AA1080" s="70"/>
      <c r="AB1080" s="70"/>
      <c r="AC1080" s="70"/>
    </row>
    <row r="1081" spans="1:29" s="68" customFormat="1" x14ac:dyDescent="0.25">
      <c r="A1081" s="139"/>
      <c r="B1081" s="139"/>
      <c r="C1081" s="139"/>
      <c r="D1081" s="139"/>
      <c r="E1081" s="139"/>
      <c r="F1081" s="139"/>
      <c r="G1081" s="139"/>
      <c r="H1081" s="139"/>
      <c r="I1081" s="139"/>
      <c r="J1081" s="139"/>
      <c r="K1081" s="139"/>
      <c r="L1081" s="139"/>
      <c r="M1081" s="139"/>
      <c r="N1081" s="139"/>
      <c r="O1081" s="139"/>
      <c r="P1081" s="139"/>
      <c r="Q1081" s="139"/>
      <c r="R1081" s="139"/>
      <c r="S1081" s="139"/>
      <c r="T1081" s="70"/>
      <c r="U1081" s="70"/>
      <c r="V1081" s="70"/>
      <c r="W1081" s="70"/>
      <c r="X1081" s="70"/>
      <c r="Y1081" s="70"/>
      <c r="Z1081" s="70"/>
      <c r="AA1081" s="70"/>
      <c r="AB1081" s="70"/>
      <c r="AC1081" s="70"/>
    </row>
    <row r="1082" spans="1:29" s="68" customFormat="1" x14ac:dyDescent="0.25">
      <c r="A1082" s="139"/>
      <c r="B1082" s="139"/>
      <c r="C1082" s="139"/>
      <c r="D1082" s="139"/>
      <c r="E1082" s="139"/>
      <c r="F1082" s="139"/>
      <c r="G1082" s="139"/>
      <c r="H1082" s="139"/>
      <c r="I1082" s="139"/>
      <c r="J1082" s="139"/>
      <c r="K1082" s="139"/>
      <c r="L1082" s="139"/>
      <c r="M1082" s="139"/>
      <c r="N1082" s="139"/>
      <c r="O1082" s="139"/>
      <c r="P1082" s="139"/>
      <c r="Q1082" s="139"/>
      <c r="R1082" s="139"/>
      <c r="S1082" s="139"/>
      <c r="T1082" s="70"/>
      <c r="U1082" s="70"/>
      <c r="V1082" s="70"/>
      <c r="W1082" s="70"/>
      <c r="X1082" s="70"/>
      <c r="Y1082" s="70"/>
      <c r="Z1082" s="70"/>
      <c r="AA1082" s="70"/>
      <c r="AB1082" s="70"/>
      <c r="AC1082" s="70"/>
    </row>
    <row r="1083" spans="1:29" s="68" customFormat="1" x14ac:dyDescent="0.25">
      <c r="A1083" s="139"/>
      <c r="B1083" s="139"/>
      <c r="C1083" s="139"/>
      <c r="D1083" s="139"/>
      <c r="E1083" s="139"/>
      <c r="F1083" s="139"/>
      <c r="G1083" s="139"/>
      <c r="H1083" s="139"/>
      <c r="I1083" s="139"/>
      <c r="J1083" s="139"/>
      <c r="K1083" s="139"/>
      <c r="L1083" s="139"/>
      <c r="M1083" s="139"/>
      <c r="N1083" s="139"/>
      <c r="O1083" s="139"/>
      <c r="P1083" s="139"/>
      <c r="Q1083" s="139"/>
      <c r="R1083" s="139"/>
      <c r="S1083" s="139"/>
      <c r="T1083" s="70"/>
      <c r="U1083" s="70"/>
      <c r="V1083" s="70"/>
      <c r="W1083" s="70"/>
      <c r="X1083" s="70"/>
      <c r="Y1083" s="70"/>
      <c r="Z1083" s="70"/>
      <c r="AA1083" s="70"/>
      <c r="AB1083" s="70"/>
      <c r="AC1083" s="70"/>
    </row>
    <row r="1084" spans="1:29" s="68" customFormat="1" x14ac:dyDescent="0.25">
      <c r="A1084" s="139"/>
      <c r="B1084" s="139"/>
      <c r="C1084" s="139"/>
      <c r="D1084" s="139"/>
      <c r="E1084" s="139"/>
      <c r="F1084" s="139"/>
      <c r="G1084" s="139"/>
      <c r="H1084" s="139"/>
      <c r="I1084" s="139"/>
      <c r="J1084" s="139"/>
      <c r="K1084" s="139"/>
      <c r="L1084" s="139"/>
      <c r="M1084" s="139"/>
      <c r="N1084" s="139"/>
      <c r="O1084" s="139"/>
      <c r="P1084" s="139"/>
      <c r="Q1084" s="139"/>
      <c r="R1084" s="139"/>
      <c r="S1084" s="139"/>
      <c r="T1084" s="70"/>
      <c r="U1084" s="70"/>
      <c r="V1084" s="70"/>
      <c r="W1084" s="70"/>
      <c r="X1084" s="70"/>
      <c r="Y1084" s="70"/>
      <c r="Z1084" s="70"/>
      <c r="AA1084" s="70"/>
      <c r="AB1084" s="70"/>
      <c r="AC1084" s="70"/>
    </row>
    <row r="1085" spans="1:29" s="68" customFormat="1" x14ac:dyDescent="0.25">
      <c r="A1085" s="139"/>
      <c r="B1085" s="139"/>
      <c r="C1085" s="139"/>
      <c r="D1085" s="139"/>
      <c r="E1085" s="139"/>
      <c r="F1085" s="139"/>
      <c r="G1085" s="139"/>
      <c r="H1085" s="139"/>
      <c r="I1085" s="139"/>
      <c r="J1085" s="139"/>
      <c r="K1085" s="139"/>
      <c r="L1085" s="139"/>
      <c r="M1085" s="139"/>
      <c r="N1085" s="139"/>
      <c r="O1085" s="139"/>
      <c r="P1085" s="139"/>
      <c r="Q1085" s="139"/>
      <c r="R1085" s="139"/>
      <c r="S1085" s="139"/>
      <c r="T1085" s="70"/>
      <c r="U1085" s="70"/>
      <c r="V1085" s="70"/>
      <c r="W1085" s="70"/>
      <c r="X1085" s="70"/>
      <c r="Y1085" s="70"/>
      <c r="Z1085" s="70"/>
      <c r="AA1085" s="70"/>
      <c r="AB1085" s="70"/>
      <c r="AC1085" s="70"/>
    </row>
    <row r="1086" spans="1:29" s="68" customFormat="1" x14ac:dyDescent="0.25">
      <c r="A1086" s="139"/>
      <c r="B1086" s="139"/>
      <c r="C1086" s="139"/>
      <c r="D1086" s="139"/>
      <c r="E1086" s="139"/>
      <c r="F1086" s="139"/>
      <c r="G1086" s="139"/>
      <c r="H1086" s="139"/>
      <c r="I1086" s="139"/>
      <c r="J1086" s="139"/>
      <c r="K1086" s="139"/>
      <c r="L1086" s="139"/>
      <c r="M1086" s="139"/>
      <c r="N1086" s="139"/>
      <c r="O1086" s="139"/>
      <c r="P1086" s="139"/>
      <c r="Q1086" s="139"/>
      <c r="R1086" s="139"/>
      <c r="S1086" s="139"/>
      <c r="T1086" s="70"/>
      <c r="U1086" s="70"/>
      <c r="V1086" s="70"/>
      <c r="W1086" s="70"/>
      <c r="X1086" s="70"/>
      <c r="Y1086" s="70"/>
      <c r="Z1086" s="70"/>
      <c r="AA1086" s="70"/>
      <c r="AB1086" s="70"/>
      <c r="AC1086" s="70"/>
    </row>
    <row r="1087" spans="1:29" s="68" customFormat="1" x14ac:dyDescent="0.25">
      <c r="A1087" s="139"/>
      <c r="B1087" s="139"/>
      <c r="C1087" s="139"/>
      <c r="D1087" s="139"/>
      <c r="E1087" s="139"/>
      <c r="F1087" s="139"/>
      <c r="G1087" s="139"/>
      <c r="H1087" s="139"/>
      <c r="I1087" s="139"/>
      <c r="J1087" s="139"/>
      <c r="K1087" s="139"/>
      <c r="L1087" s="139"/>
      <c r="M1087" s="139"/>
      <c r="N1087" s="139"/>
      <c r="O1087" s="139"/>
      <c r="P1087" s="139"/>
      <c r="Q1087" s="139"/>
      <c r="R1087" s="139"/>
      <c r="S1087" s="139"/>
      <c r="T1087" s="70"/>
      <c r="U1087" s="70"/>
      <c r="V1087" s="70"/>
      <c r="W1087" s="70"/>
      <c r="X1087" s="70"/>
      <c r="Y1087" s="70"/>
      <c r="Z1087" s="70"/>
      <c r="AA1087" s="70"/>
      <c r="AB1087" s="70"/>
      <c r="AC1087" s="70"/>
    </row>
    <row r="1088" spans="1:29" s="68" customFormat="1" x14ac:dyDescent="0.25">
      <c r="A1088" s="139"/>
      <c r="B1088" s="139"/>
      <c r="C1088" s="139"/>
      <c r="D1088" s="139"/>
      <c r="E1088" s="139"/>
      <c r="F1088" s="139"/>
      <c r="G1088" s="139"/>
      <c r="H1088" s="139"/>
      <c r="I1088" s="139"/>
      <c r="J1088" s="139"/>
      <c r="K1088" s="139"/>
      <c r="L1088" s="139"/>
      <c r="M1088" s="139"/>
      <c r="N1088" s="139"/>
      <c r="O1088" s="139"/>
      <c r="P1088" s="139"/>
      <c r="Q1088" s="139"/>
      <c r="R1088" s="139"/>
      <c r="S1088" s="139"/>
      <c r="T1088" s="70"/>
      <c r="U1088" s="70"/>
      <c r="V1088" s="70"/>
      <c r="W1088" s="70"/>
      <c r="X1088" s="70"/>
      <c r="Y1088" s="70"/>
      <c r="Z1088" s="70"/>
      <c r="AA1088" s="70"/>
      <c r="AB1088" s="70"/>
      <c r="AC1088" s="70"/>
    </row>
    <row r="1089" spans="1:29" s="68" customFormat="1" x14ac:dyDescent="0.25">
      <c r="A1089" s="139"/>
      <c r="B1089" s="139"/>
      <c r="C1089" s="139"/>
      <c r="D1089" s="139"/>
      <c r="E1089" s="139"/>
      <c r="F1089" s="139"/>
      <c r="G1089" s="139"/>
      <c r="H1089" s="139"/>
      <c r="I1089" s="139"/>
      <c r="J1089" s="139"/>
      <c r="K1089" s="139"/>
      <c r="L1089" s="139"/>
      <c r="M1089" s="139"/>
      <c r="N1089" s="139"/>
      <c r="O1089" s="139"/>
      <c r="P1089" s="139"/>
      <c r="Q1089" s="139"/>
      <c r="R1089" s="139"/>
      <c r="S1089" s="139"/>
      <c r="T1089" s="70"/>
      <c r="U1089" s="70"/>
      <c r="V1089" s="70"/>
      <c r="W1089" s="70"/>
      <c r="X1089" s="70"/>
      <c r="Y1089" s="70"/>
      <c r="Z1089" s="70"/>
      <c r="AA1089" s="70"/>
      <c r="AB1089" s="70"/>
      <c r="AC1089" s="70"/>
    </row>
    <row r="1090" spans="1:29" s="68" customFormat="1" x14ac:dyDescent="0.25">
      <c r="A1090" s="139"/>
      <c r="B1090" s="139"/>
      <c r="C1090" s="139"/>
      <c r="D1090" s="139"/>
      <c r="E1090" s="139"/>
      <c r="F1090" s="139"/>
      <c r="G1090" s="139"/>
      <c r="H1090" s="139"/>
      <c r="I1090" s="139"/>
      <c r="J1090" s="139"/>
      <c r="K1090" s="139"/>
      <c r="L1090" s="139"/>
      <c r="M1090" s="139"/>
      <c r="N1090" s="139"/>
      <c r="O1090" s="139"/>
      <c r="P1090" s="139"/>
      <c r="Q1090" s="139"/>
      <c r="R1090" s="139"/>
      <c r="S1090" s="139"/>
      <c r="T1090" s="70"/>
      <c r="U1090" s="70"/>
      <c r="V1090" s="70"/>
      <c r="W1090" s="70"/>
      <c r="X1090" s="70"/>
      <c r="Y1090" s="70"/>
      <c r="Z1090" s="70"/>
      <c r="AA1090" s="70"/>
      <c r="AB1090" s="70"/>
      <c r="AC1090" s="70"/>
    </row>
    <row r="1091" spans="1:29" s="68" customFormat="1" x14ac:dyDescent="0.25">
      <c r="A1091" s="139"/>
      <c r="B1091" s="139"/>
      <c r="C1091" s="139"/>
      <c r="D1091" s="139"/>
      <c r="E1091" s="139"/>
      <c r="F1091" s="139"/>
      <c r="G1091" s="139"/>
      <c r="H1091" s="139"/>
      <c r="I1091" s="139"/>
      <c r="J1091" s="139"/>
      <c r="K1091" s="139"/>
      <c r="L1091" s="139"/>
      <c r="M1091" s="139"/>
      <c r="N1091" s="139"/>
      <c r="O1091" s="139"/>
      <c r="P1091" s="139"/>
      <c r="Q1091" s="139"/>
      <c r="R1091" s="139"/>
      <c r="S1091" s="139"/>
      <c r="T1091" s="70"/>
      <c r="U1091" s="70"/>
      <c r="V1091" s="70"/>
      <c r="W1091" s="70"/>
      <c r="X1091" s="70"/>
      <c r="Y1091" s="70"/>
      <c r="Z1091" s="70"/>
      <c r="AA1091" s="70"/>
      <c r="AB1091" s="70"/>
      <c r="AC1091" s="70"/>
    </row>
    <row r="1092" spans="1:29" s="68" customFormat="1" x14ac:dyDescent="0.25">
      <c r="A1092" s="139"/>
      <c r="B1092" s="139"/>
      <c r="C1092" s="139"/>
      <c r="D1092" s="139"/>
      <c r="E1092" s="139"/>
      <c r="F1092" s="139"/>
      <c r="G1092" s="139"/>
      <c r="H1092" s="139"/>
      <c r="I1092" s="139"/>
      <c r="J1092" s="139"/>
      <c r="K1092" s="139"/>
      <c r="L1092" s="139"/>
      <c r="M1092" s="139"/>
      <c r="N1092" s="139"/>
      <c r="O1092" s="139"/>
      <c r="P1092" s="139"/>
      <c r="Q1092" s="139"/>
      <c r="R1092" s="139"/>
      <c r="S1092" s="139"/>
      <c r="T1092" s="70"/>
      <c r="U1092" s="70"/>
      <c r="V1092" s="70"/>
      <c r="W1092" s="70"/>
      <c r="X1092" s="70"/>
      <c r="Y1092" s="70"/>
      <c r="Z1092" s="70"/>
      <c r="AA1092" s="70"/>
      <c r="AB1092" s="70"/>
      <c r="AC1092" s="70"/>
    </row>
  </sheetData>
  <mergeCells count="35">
    <mergeCell ref="C116:D116"/>
    <mergeCell ref="F117:AB117"/>
    <mergeCell ref="U13:U15"/>
    <mergeCell ref="J14:S15"/>
    <mergeCell ref="T13:T15"/>
    <mergeCell ref="T51:T52"/>
    <mergeCell ref="U51:U52"/>
    <mergeCell ref="T63:T64"/>
    <mergeCell ref="U36:U37"/>
    <mergeCell ref="U87:U89"/>
    <mergeCell ref="U83:U85"/>
    <mergeCell ref="U100:U101"/>
    <mergeCell ref="T103:T105"/>
    <mergeCell ref="T100:T101"/>
    <mergeCell ref="E115:V115"/>
    <mergeCell ref="X115:AB115"/>
    <mergeCell ref="Y5:AA5"/>
    <mergeCell ref="Y1:AC4"/>
    <mergeCell ref="U63:U64"/>
    <mergeCell ref="F14:G15"/>
    <mergeCell ref="H14:I15"/>
    <mergeCell ref="Y6:AC6"/>
    <mergeCell ref="A7:AC7"/>
    <mergeCell ref="A8:AC8"/>
    <mergeCell ref="T87:T89"/>
    <mergeCell ref="T83:T85"/>
    <mergeCell ref="U103:U105"/>
    <mergeCell ref="T36:T37"/>
    <mergeCell ref="A9:AC9"/>
    <mergeCell ref="C11:T11"/>
    <mergeCell ref="C13:S13"/>
    <mergeCell ref="C14:E15"/>
    <mergeCell ref="C10:T10"/>
    <mergeCell ref="AB13:AC14"/>
    <mergeCell ref="V13:AA14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5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2022-07-20T14:28:08Z</cp:lastPrinted>
  <dcterms:created xsi:type="dcterms:W3CDTF">2011-12-09T07:36:49Z</dcterms:created>
  <dcterms:modified xsi:type="dcterms:W3CDTF">2022-08-11T14:39:49Z</dcterms:modified>
</cp:coreProperties>
</file>